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fileSharing readOnlyRecommended="1"/>
  <workbookPr codeName="ThisWorkbook"/>
  <mc:AlternateContent xmlns:mc="http://schemas.openxmlformats.org/markup-compatibility/2006">
    <mc:Choice Requires="x15">
      <x15ac:absPath xmlns:x15ac="http://schemas.microsoft.com/office/spreadsheetml/2010/11/ac" url="C:\Users\USDASCH3\OneDrive - ABB\Dave's Work Files\Erika\Spare Part Matrixes\ACH550 Eclipse\VCR\Final Draft\Final 2018\"/>
    </mc:Choice>
  </mc:AlternateContent>
  <bookViews>
    <workbookView xWindow="1500" yWindow="435" windowWidth="12285" windowHeight="7455" tabRatio="475" firstSheet="1" activeTab="2"/>
  </bookViews>
  <sheets>
    <sheet name="Instructions" sheetId="15" r:id="rId1"/>
    <sheet name="Important Notice" sheetId="23" r:id="rId2"/>
    <sheet name="ACH550-VCR" sheetId="8" r:id="rId3"/>
    <sheet name="Quote Information" sheetId="14" r:id="rId4"/>
    <sheet name="Recommendation Criteria" sheetId="7" state="hidden" r:id="rId5"/>
  </sheets>
  <functionGroups builtInGroupCount="18"/>
  <definedNames>
    <definedName name="_xlnm._FilterDatabase" localSheetId="2" hidden="1">'ACH550-VCR'!$B$5:$CE$115</definedName>
    <definedName name="ClientCity">'Quote Information'!$B$10</definedName>
    <definedName name="ClientName">'Quote Information'!$B$9</definedName>
    <definedName name="ClientState">'Quote Information'!$B$11</definedName>
    <definedName name="CoatedBoards">'ACH550-VCR'!$A$5</definedName>
    <definedName name="DriveType">'ACH550-VCR'!$B$1</definedName>
    <definedName name="OfferedBy">'Quote Information'!$B$2</definedName>
    <definedName name="OffererCompany">'Quote Information'!$B$3</definedName>
    <definedName name="OffererDepartment">'Quote Information'!$B$4</definedName>
    <definedName name="_xlnm.Print_Area" localSheetId="2">'ACH550-VCR'!$A$1:$CE$116</definedName>
    <definedName name="_xlnm.Print_Area" localSheetId="0">Instructions!$B$1:$B$36</definedName>
    <definedName name="_xlnm.Print_Area" localSheetId="3">'Quote Information'!$A$1:$B$11</definedName>
    <definedName name="_xlnm.Print_Titles" localSheetId="2">'ACH550-VCR'!$B:$C,'ACH550-VCR'!$3:$7</definedName>
    <definedName name="ProjectDescription">'Quote Information'!$B$7</definedName>
    <definedName name="ProposalDate">'Quote Information'!$B$5</definedName>
    <definedName name="ProposalType">'Quote Information'!$B$8</definedName>
    <definedName name="ProposalType1">'ACH550-VCR'!$C$1</definedName>
    <definedName name="RFQNumber">'Quote Information'!$B$6</definedName>
    <definedName name="SparingLevel">'ACH550-VCR'!$CA$6</definedName>
    <definedName name="Template">'ACH550-VCR'!$C$2</definedName>
    <definedName name="TheMatrix">'Recommendation Criteria'!$B$6:$F$17</definedName>
  </definedNames>
  <calcPr calcId="152511"/>
</workbook>
</file>

<file path=xl/calcChain.xml><?xml version="1.0" encoding="utf-8"?>
<calcChain xmlns="http://schemas.openxmlformats.org/spreadsheetml/2006/main">
  <c r="CA98" i="8" l="1"/>
  <c r="BZ98" i="8"/>
  <c r="CB98" i="8" s="1"/>
  <c r="CA100" i="8"/>
  <c r="BZ100" i="8"/>
  <c r="CB100" i="8" s="1"/>
  <c r="CA97" i="8"/>
  <c r="BZ97" i="8"/>
  <c r="CB97" i="8" s="1"/>
  <c r="CC100" i="8" l="1"/>
  <c r="CE100" i="8" s="1"/>
  <c r="CC98" i="8"/>
  <c r="CE98" i="8" s="1"/>
  <c r="CC97" i="8"/>
  <c r="CE97" i="8" s="1"/>
  <c r="CA53" i="8" l="1"/>
  <c r="BZ53" i="8"/>
  <c r="CB53" i="8" s="1"/>
  <c r="CA52" i="8"/>
  <c r="BZ52" i="8"/>
  <c r="CB52" i="8" s="1"/>
  <c r="CA51" i="8"/>
  <c r="BZ51" i="8"/>
  <c r="CB51" i="8" s="1"/>
  <c r="CC51" i="8" l="1"/>
  <c r="CE51" i="8" s="1"/>
  <c r="CC52" i="8"/>
  <c r="CE52" i="8" s="1"/>
  <c r="CC53" i="8"/>
  <c r="CE53" i="8" s="1"/>
  <c r="CA39" i="8" l="1"/>
  <c r="BZ39" i="8"/>
  <c r="CB39" i="8" s="1"/>
  <c r="BZ40" i="8"/>
  <c r="CB40" i="8" s="1"/>
  <c r="CA40" i="8"/>
  <c r="CA28" i="8"/>
  <c r="CC28" i="8" s="1"/>
  <c r="CE28" i="8" s="1"/>
  <c r="BZ28" i="8"/>
  <c r="CB28" i="8" s="1"/>
  <c r="CC40" i="8" l="1"/>
  <c r="CE40" i="8" s="1"/>
  <c r="CC39" i="8"/>
  <c r="CE39" i="8" s="1"/>
  <c r="CE30" i="8" l="1"/>
  <c r="CC30" i="8"/>
  <c r="CB30" i="8"/>
  <c r="CA30" i="8"/>
  <c r="BZ30" i="8"/>
  <c r="CE8" i="8"/>
  <c r="CC8" i="8"/>
  <c r="CB8" i="8"/>
  <c r="CA8" i="8"/>
  <c r="BZ8" i="8"/>
  <c r="CA112" i="8" l="1"/>
  <c r="CC112" i="8" s="1"/>
  <c r="CE112" i="8" s="1"/>
  <c r="BZ112" i="8"/>
  <c r="CB112" i="8" s="1"/>
  <c r="CA111" i="8"/>
  <c r="CC111" i="8" s="1"/>
  <c r="CE111" i="8" s="1"/>
  <c r="BZ111" i="8"/>
  <c r="CB111" i="8" s="1"/>
  <c r="CA110" i="8"/>
  <c r="CC110" i="8" s="1"/>
  <c r="CE110" i="8" s="1"/>
  <c r="BZ110" i="8"/>
  <c r="CB110" i="8" s="1"/>
  <c r="CE109" i="8"/>
  <c r="CC109" i="8"/>
  <c r="CB109" i="8"/>
  <c r="CA109" i="8"/>
  <c r="BZ109" i="8"/>
  <c r="CA108" i="8"/>
  <c r="BZ108" i="8"/>
  <c r="CB108" i="8" s="1"/>
  <c r="CA107" i="8"/>
  <c r="BZ107" i="8"/>
  <c r="CB107" i="8" s="1"/>
  <c r="CA106" i="8"/>
  <c r="BZ106" i="8"/>
  <c r="CB106" i="8" s="1"/>
  <c r="CA105" i="8"/>
  <c r="BZ105" i="8"/>
  <c r="CB105" i="8" s="1"/>
  <c r="CE104" i="8"/>
  <c r="CC104" i="8"/>
  <c r="CB104" i="8"/>
  <c r="CA104" i="8"/>
  <c r="BZ104" i="8"/>
  <c r="CA103" i="8"/>
  <c r="CC103" i="8" s="1"/>
  <c r="CE103" i="8" s="1"/>
  <c r="BZ103" i="8"/>
  <c r="CB103" i="8" s="1"/>
  <c r="CA102" i="8"/>
  <c r="BZ102" i="8"/>
  <c r="CB102" i="8" s="1"/>
  <c r="CC102" i="8" s="1"/>
  <c r="CE102" i="8" s="1"/>
  <c r="CA101" i="8"/>
  <c r="BZ101" i="8"/>
  <c r="CB101" i="8" s="1"/>
  <c r="CA99" i="8"/>
  <c r="BZ99" i="8"/>
  <c r="CB99" i="8" s="1"/>
  <c r="CA96" i="8"/>
  <c r="BZ96" i="8"/>
  <c r="CB96" i="8" s="1"/>
  <c r="CA95" i="8"/>
  <c r="BZ95" i="8"/>
  <c r="CB95" i="8" s="1"/>
  <c r="CA94" i="8"/>
  <c r="BZ94" i="8"/>
  <c r="CB94" i="8" s="1"/>
  <c r="CA93" i="8"/>
  <c r="BZ93" i="8"/>
  <c r="CB93" i="8" s="1"/>
  <c r="CA92" i="8"/>
  <c r="BZ92" i="8"/>
  <c r="CB92" i="8" s="1"/>
  <c r="CA91" i="8"/>
  <c r="BZ91" i="8"/>
  <c r="CB91" i="8" s="1"/>
  <c r="CA90" i="8"/>
  <c r="BZ90" i="8"/>
  <c r="CB90" i="8" s="1"/>
  <c r="CA89" i="8"/>
  <c r="BZ89" i="8"/>
  <c r="CB89" i="8" s="1"/>
  <c r="CA88" i="8"/>
  <c r="BZ88" i="8"/>
  <c r="CB88" i="8" s="1"/>
  <c r="CA87" i="8"/>
  <c r="BZ87" i="8"/>
  <c r="CB87" i="8" s="1"/>
  <c r="CE86" i="8"/>
  <c r="CC86" i="8"/>
  <c r="CB86" i="8"/>
  <c r="CA86" i="8"/>
  <c r="BZ86" i="8"/>
  <c r="CA85" i="8"/>
  <c r="BZ85" i="8"/>
  <c r="CB85" i="8" s="1"/>
  <c r="CA84" i="8"/>
  <c r="BZ84" i="8"/>
  <c r="CB84" i="8" s="1"/>
  <c r="CA83" i="8"/>
  <c r="BZ83" i="8"/>
  <c r="CB83" i="8" s="1"/>
  <c r="CA82" i="8"/>
  <c r="CC82" i="8" s="1"/>
  <c r="CE82" i="8" s="1"/>
  <c r="BZ82" i="8"/>
  <c r="CB82" i="8" s="1"/>
  <c r="CA81" i="8"/>
  <c r="BZ81" i="8"/>
  <c r="CB81" i="8" s="1"/>
  <c r="CE80" i="8"/>
  <c r="CC80" i="8"/>
  <c r="CB80" i="8"/>
  <c r="CA80" i="8"/>
  <c r="BZ80" i="8"/>
  <c r="CA79" i="8"/>
  <c r="BZ79" i="8"/>
  <c r="CB79" i="8" s="1"/>
  <c r="CA78" i="8"/>
  <c r="BZ78" i="8"/>
  <c r="CB78" i="8" s="1"/>
  <c r="CA77" i="8"/>
  <c r="BZ77" i="8"/>
  <c r="CB77" i="8" s="1"/>
  <c r="CA76" i="8"/>
  <c r="BZ76" i="8"/>
  <c r="CB76" i="8" s="1"/>
  <c r="CE75" i="8"/>
  <c r="CC75" i="8"/>
  <c r="CB75" i="8"/>
  <c r="CA75" i="8"/>
  <c r="BZ75" i="8"/>
  <c r="CA74" i="8"/>
  <c r="BZ74" i="8"/>
  <c r="CB74" i="8" s="1"/>
  <c r="CA73" i="8"/>
  <c r="BZ73" i="8"/>
  <c r="CB73" i="8" s="1"/>
  <c r="CA72" i="8"/>
  <c r="BZ72" i="8"/>
  <c r="CB72" i="8" s="1"/>
  <c r="CE71" i="8"/>
  <c r="CC71" i="8"/>
  <c r="CB71" i="8"/>
  <c r="CA71" i="8"/>
  <c r="BZ71" i="8"/>
  <c r="CE70" i="8"/>
  <c r="CC70" i="8"/>
  <c r="CB70" i="8"/>
  <c r="CA70" i="8"/>
  <c r="BZ70" i="8"/>
  <c r="CA69" i="8"/>
  <c r="CC69" i="8" s="1"/>
  <c r="CE69" i="8" s="1"/>
  <c r="BZ69" i="8"/>
  <c r="CB69" i="8" s="1"/>
  <c r="CA68" i="8"/>
  <c r="CC68" i="8" s="1"/>
  <c r="CE68" i="8" s="1"/>
  <c r="BZ68" i="8"/>
  <c r="CB68" i="8" s="1"/>
  <c r="CA67" i="8"/>
  <c r="CC67" i="8" s="1"/>
  <c r="CE67" i="8" s="1"/>
  <c r="BZ67" i="8"/>
  <c r="CB67" i="8" s="1"/>
  <c r="CE66" i="8"/>
  <c r="CC66" i="8"/>
  <c r="CA66" i="8"/>
  <c r="BZ66" i="8"/>
  <c r="CB66" i="8" s="1"/>
  <c r="CA15" i="8"/>
  <c r="CC15" i="8" s="1"/>
  <c r="CE15" i="8" s="1"/>
  <c r="BZ15" i="8"/>
  <c r="CB15" i="8" s="1"/>
  <c r="CA14" i="8"/>
  <c r="BZ14" i="8"/>
  <c r="CB14" i="8" s="1"/>
  <c r="CA13" i="8"/>
  <c r="BZ13" i="8"/>
  <c r="CB13" i="8" s="1"/>
  <c r="CA12" i="8"/>
  <c r="BZ12" i="8"/>
  <c r="CB12" i="8" s="1"/>
  <c r="CC11" i="8"/>
  <c r="CE11" i="8" s="1"/>
  <c r="CA11" i="8"/>
  <c r="BZ11" i="8"/>
  <c r="CB11" i="8" s="1"/>
  <c r="CA24" i="8"/>
  <c r="BZ24" i="8"/>
  <c r="CB24" i="8" s="1"/>
  <c r="CA23" i="8"/>
  <c r="BZ23" i="8"/>
  <c r="CB23" i="8" s="1"/>
  <c r="CB22" i="8"/>
  <c r="CC22" i="8" s="1"/>
  <c r="CE22" i="8" s="1"/>
  <c r="CA22" i="8"/>
  <c r="BZ22" i="8"/>
  <c r="CA29" i="8"/>
  <c r="CC29" i="8" s="1"/>
  <c r="CE29" i="8" s="1"/>
  <c r="BZ29" i="8"/>
  <c r="CB29" i="8" s="1"/>
  <c r="CE27" i="8"/>
  <c r="CC27" i="8"/>
  <c r="CB27" i="8"/>
  <c r="CA27" i="8"/>
  <c r="BZ27" i="8"/>
  <c r="CA65" i="8"/>
  <c r="CC65" i="8" s="1"/>
  <c r="CE65" i="8" s="1"/>
  <c r="BZ65" i="8"/>
  <c r="CB65" i="8" s="1"/>
  <c r="CA64" i="8"/>
  <c r="BZ64" i="8"/>
  <c r="CB64" i="8" s="1"/>
  <c r="CA63" i="8"/>
  <c r="CC63" i="8" s="1"/>
  <c r="CE63" i="8" s="1"/>
  <c r="BZ63" i="8"/>
  <c r="CB63" i="8" s="1"/>
  <c r="CA62" i="8"/>
  <c r="BZ62" i="8"/>
  <c r="CB62" i="8" s="1"/>
  <c r="CE61" i="8"/>
  <c r="CC61" i="8"/>
  <c r="CB61" i="8"/>
  <c r="CA61" i="8"/>
  <c r="BZ61" i="8"/>
  <c r="CA60" i="8"/>
  <c r="CC60" i="8" s="1"/>
  <c r="CE60" i="8" s="1"/>
  <c r="BZ60" i="8"/>
  <c r="CB60" i="8" s="1"/>
  <c r="CC59" i="8"/>
  <c r="CE59" i="8" s="1"/>
  <c r="CA59" i="8"/>
  <c r="BZ59" i="8"/>
  <c r="CB59" i="8" s="1"/>
  <c r="CA26" i="8"/>
  <c r="BZ26" i="8"/>
  <c r="CB26" i="8" s="1"/>
  <c r="CE25" i="8"/>
  <c r="CC25" i="8"/>
  <c r="CA25" i="8"/>
  <c r="BZ25" i="8"/>
  <c r="CB25" i="8" s="1"/>
  <c r="CA58" i="8"/>
  <c r="BZ58" i="8"/>
  <c r="CB58" i="8" s="1"/>
  <c r="CA57" i="8"/>
  <c r="BZ57" i="8"/>
  <c r="CB57" i="8" s="1"/>
  <c r="CA56" i="8"/>
  <c r="BZ56" i="8"/>
  <c r="CB56" i="8" s="1"/>
  <c r="CA55" i="8"/>
  <c r="BZ55" i="8"/>
  <c r="CB55" i="8" s="1"/>
  <c r="CA54" i="8"/>
  <c r="CC54" i="8" s="1"/>
  <c r="CE54" i="8" s="1"/>
  <c r="BZ54" i="8"/>
  <c r="CB54" i="8" s="1"/>
  <c r="CA18" i="8"/>
  <c r="BZ18" i="8"/>
  <c r="CB18" i="8" s="1"/>
  <c r="CA17" i="8"/>
  <c r="BZ17" i="8"/>
  <c r="CB17" i="8" s="1"/>
  <c r="CE16" i="8"/>
  <c r="CC16" i="8"/>
  <c r="CB16" i="8"/>
  <c r="CA16" i="8"/>
  <c r="BZ16" i="8"/>
  <c r="CA21" i="8"/>
  <c r="BZ21" i="8"/>
  <c r="CB21" i="8" s="1"/>
  <c r="CA20" i="8"/>
  <c r="BZ20" i="8"/>
  <c r="CB20" i="8" s="1"/>
  <c r="CE19" i="8"/>
  <c r="CC19" i="8"/>
  <c r="CB19" i="8"/>
  <c r="CA19" i="8"/>
  <c r="BZ19" i="8"/>
  <c r="CA50" i="8"/>
  <c r="BZ50" i="8"/>
  <c r="CB50" i="8" s="1"/>
  <c r="CA49" i="8"/>
  <c r="BZ49" i="8"/>
  <c r="CB49" i="8" s="1"/>
  <c r="CA48" i="8"/>
  <c r="BZ48" i="8"/>
  <c r="CB48" i="8" s="1"/>
  <c r="CA47" i="8"/>
  <c r="BZ47" i="8"/>
  <c r="CB47" i="8" s="1"/>
  <c r="CE46" i="8"/>
  <c r="CC46" i="8"/>
  <c r="CB46" i="8"/>
  <c r="CA46" i="8"/>
  <c r="BZ46" i="8"/>
  <c r="CA45" i="8"/>
  <c r="BZ45" i="8"/>
  <c r="CB45" i="8" s="1"/>
  <c r="CA44" i="8"/>
  <c r="BZ44" i="8"/>
  <c r="CB44" i="8" s="1"/>
  <c r="CA43" i="8"/>
  <c r="BZ43" i="8"/>
  <c r="CB43" i="8" s="1"/>
  <c r="CA42" i="8"/>
  <c r="BZ42" i="8"/>
  <c r="CB42" i="8" s="1"/>
  <c r="CE41" i="8"/>
  <c r="CC41" i="8"/>
  <c r="CB41" i="8"/>
  <c r="CA41" i="8"/>
  <c r="BZ41" i="8"/>
  <c r="CA38" i="8"/>
  <c r="BZ38" i="8"/>
  <c r="CB38" i="8" s="1"/>
  <c r="CA37" i="8"/>
  <c r="BZ37" i="8"/>
  <c r="CB37" i="8" s="1"/>
  <c r="CE36" i="8"/>
  <c r="CC36" i="8"/>
  <c r="CB36" i="8"/>
  <c r="CA36" i="8"/>
  <c r="BZ36" i="8"/>
  <c r="CA35" i="8"/>
  <c r="BZ35" i="8"/>
  <c r="CB35" i="8" s="1"/>
  <c r="CA34" i="8"/>
  <c r="BZ34" i="8"/>
  <c r="CB34" i="8" s="1"/>
  <c r="CA33" i="8"/>
  <c r="BZ33" i="8"/>
  <c r="CB33" i="8" s="1"/>
  <c r="CA32" i="8"/>
  <c r="BZ32" i="8"/>
  <c r="CB32" i="8" s="1"/>
  <c r="CE31" i="8"/>
  <c r="CC31" i="8"/>
  <c r="CB31" i="8"/>
  <c r="CA31" i="8"/>
  <c r="BZ31" i="8"/>
  <c r="CC43" i="8" l="1"/>
  <c r="CE43" i="8" s="1"/>
  <c r="CC47" i="8"/>
  <c r="CE47" i="8" s="1"/>
  <c r="CC77" i="8"/>
  <c r="CE77" i="8" s="1"/>
  <c r="CC95" i="8"/>
  <c r="CE95" i="8" s="1"/>
  <c r="CC81" i="8"/>
  <c r="CE81" i="8" s="1"/>
  <c r="CC83" i="8"/>
  <c r="CE83" i="8" s="1"/>
  <c r="CC85" i="8"/>
  <c r="CE85" i="8" s="1"/>
  <c r="CC13" i="8"/>
  <c r="CE13" i="8" s="1"/>
  <c r="CC94" i="8"/>
  <c r="CE94" i="8" s="1"/>
  <c r="CC101" i="8"/>
  <c r="CE101" i="8" s="1"/>
  <c r="CC45" i="8"/>
  <c r="CE45" i="8" s="1"/>
  <c r="CC33" i="8"/>
  <c r="CE33" i="8" s="1"/>
  <c r="CC37" i="8"/>
  <c r="CE37" i="8" s="1"/>
  <c r="CC58" i="8"/>
  <c r="CE58" i="8" s="1"/>
  <c r="CC76" i="8"/>
  <c r="CE76" i="8" s="1"/>
  <c r="CC38" i="8"/>
  <c r="CE38" i="8" s="1"/>
  <c r="CC44" i="8"/>
  <c r="CE44" i="8" s="1"/>
  <c r="CC50" i="8"/>
  <c r="CE50" i="8" s="1"/>
  <c r="CC17" i="8"/>
  <c r="CE17" i="8" s="1"/>
  <c r="CC26" i="8"/>
  <c r="CE26" i="8" s="1"/>
  <c r="CC73" i="8"/>
  <c r="CE73" i="8" s="1"/>
  <c r="CC96" i="8"/>
  <c r="CE96" i="8" s="1"/>
  <c r="CC18" i="8"/>
  <c r="CE18" i="8" s="1"/>
  <c r="CC56" i="8"/>
  <c r="CE56" i="8" s="1"/>
  <c r="CC23" i="8"/>
  <c r="CE23" i="8" s="1"/>
  <c r="CC74" i="8"/>
  <c r="CE74" i="8" s="1"/>
  <c r="CC89" i="8"/>
  <c r="CE89" i="8" s="1"/>
  <c r="CC35" i="8"/>
  <c r="CE35" i="8" s="1"/>
  <c r="CC42" i="8"/>
  <c r="CE42" i="8" s="1"/>
  <c r="CC21" i="8"/>
  <c r="CE21" i="8" s="1"/>
  <c r="CC12" i="8"/>
  <c r="CE12" i="8" s="1"/>
  <c r="CC84" i="8"/>
  <c r="CE84" i="8" s="1"/>
  <c r="CC88" i="8"/>
  <c r="CE88" i="8" s="1"/>
  <c r="CC107" i="8"/>
  <c r="CE107" i="8" s="1"/>
  <c r="CC106" i="8"/>
  <c r="CE106" i="8" s="1"/>
  <c r="CC34" i="8"/>
  <c r="CE34" i="8" s="1"/>
  <c r="CC49" i="8"/>
  <c r="CE49" i="8" s="1"/>
  <c r="CC20" i="8"/>
  <c r="CE20" i="8" s="1"/>
  <c r="CC55" i="8"/>
  <c r="CE55" i="8" s="1"/>
  <c r="CC64" i="8"/>
  <c r="CE64" i="8" s="1"/>
  <c r="CC78" i="8"/>
  <c r="CE78" i="8" s="1"/>
  <c r="CC90" i="8"/>
  <c r="CE90" i="8" s="1"/>
  <c r="CC92" i="8"/>
  <c r="CE92" i="8" s="1"/>
  <c r="CC105" i="8"/>
  <c r="CE105" i="8" s="1"/>
  <c r="CC24" i="8"/>
  <c r="CE24" i="8" s="1"/>
  <c r="CC87" i="8"/>
  <c r="CE87" i="8" s="1"/>
  <c r="CC91" i="8"/>
  <c r="CE91" i="8" s="1"/>
  <c r="CC93" i="8"/>
  <c r="CE93" i="8" s="1"/>
  <c r="CC72" i="8"/>
  <c r="CE72" i="8" s="1"/>
  <c r="CC79" i="8"/>
  <c r="CE79" i="8" s="1"/>
  <c r="CC108" i="8"/>
  <c r="CE108" i="8" s="1"/>
  <c r="CC62" i="8"/>
  <c r="CE62" i="8" s="1"/>
  <c r="CC32" i="8"/>
  <c r="CE32" i="8" s="1"/>
  <c r="CC48" i="8"/>
  <c r="CE48" i="8" s="1"/>
  <c r="CC57" i="8"/>
  <c r="CE57" i="8" s="1"/>
  <c r="CC14" i="8"/>
  <c r="CE14" i="8" s="1"/>
  <c r="CC99" i="8"/>
  <c r="CE99" i="8" s="1"/>
  <c r="CA10" i="8" l="1"/>
  <c r="BZ10" i="8"/>
  <c r="CB10" i="8" s="1"/>
  <c r="CE9" i="8"/>
  <c r="CC9" i="8"/>
  <c r="BZ9" i="8"/>
  <c r="CA9" i="8"/>
  <c r="CB9" i="8"/>
  <c r="B8" i="14"/>
  <c r="B7" i="14"/>
  <c r="B5" i="14"/>
  <c r="CC10" i="8" l="1"/>
  <c r="CE10" i="8" s="1"/>
  <c r="CE113" i="8" l="1"/>
</calcChain>
</file>

<file path=xl/comments1.xml><?xml version="1.0" encoding="utf-8"?>
<comments xmlns="http://schemas.openxmlformats.org/spreadsheetml/2006/main">
  <authors>
    <author>USDASCH22</author>
  </authors>
  <commentList>
    <comment ref="A19" authorId="0" shapeId="0">
      <text>
        <r>
          <rPr>
            <sz val="9"/>
            <color indexed="81"/>
            <rFont val="Tahoma"/>
            <family val="2"/>
          </rPr>
          <t xml:space="preserve">
</t>
        </r>
      </text>
    </comment>
    <comment ref="A20" authorId="0" shapeId="0">
      <text>
        <r>
          <rPr>
            <sz val="9"/>
            <color indexed="81"/>
            <rFont val="Tahoma"/>
            <family val="2"/>
          </rPr>
          <t xml:space="preserve">
</t>
        </r>
      </text>
    </comment>
    <comment ref="A21" authorId="0" shapeId="0">
      <text>
        <r>
          <rPr>
            <sz val="9"/>
            <color indexed="81"/>
            <rFont val="Tahoma"/>
            <family val="2"/>
          </rPr>
          <t xml:space="preserve">
</t>
        </r>
      </text>
    </comment>
  </commentList>
</comments>
</file>

<file path=xl/comments2.xml><?xml version="1.0" encoding="utf-8"?>
<comments xmlns="http://schemas.openxmlformats.org/spreadsheetml/2006/main">
  <authors>
    <author>USDASCH22</author>
    <author>USDASCH3</author>
  </authors>
  <commentList>
    <comment ref="CA5" authorId="0" shapeId="0">
      <text>
        <r>
          <rPr>
            <b/>
            <sz val="9"/>
            <color indexed="81"/>
            <rFont val="Tahoma"/>
            <family val="2"/>
          </rPr>
          <t xml:space="preserve">Select General Sparing Level:
1 = </t>
        </r>
        <r>
          <rPr>
            <b/>
            <sz val="9"/>
            <color indexed="81"/>
            <rFont val="Tahoma"/>
            <family val="2"/>
          </rPr>
          <t>Basic</t>
        </r>
        <r>
          <rPr>
            <b/>
            <sz val="9"/>
            <color indexed="81"/>
            <rFont val="Tahoma"/>
            <family val="2"/>
          </rPr>
          <t xml:space="preserve">
2 = Moderate
3 = Comprehensive
Notes:
NR = </t>
        </r>
        <r>
          <rPr>
            <sz val="9"/>
            <color indexed="81"/>
            <rFont val="Tahoma"/>
            <family val="2"/>
          </rPr>
          <t>Not considered a Recommend Spares.  You will need to adjust the quantity in the "Requested Quantity" column if this part is needed.</t>
        </r>
        <r>
          <rPr>
            <b/>
            <sz val="9"/>
            <color indexed="81"/>
            <rFont val="Tahoma"/>
            <family val="2"/>
          </rPr>
          <t xml:space="preserve">
PCS = </t>
        </r>
        <r>
          <rPr>
            <sz val="9"/>
            <color indexed="81"/>
            <rFont val="Tahoma"/>
            <family val="2"/>
          </rPr>
          <t>Plus Code Spare.  These items are only used on units with certain plus codes.  You will need to adjust the quantity in the "Requested Quantity" column if this part is needed.</t>
        </r>
      </text>
    </comment>
    <comment ref="CC5" authorId="1" shapeId="0">
      <text>
        <r>
          <rPr>
            <b/>
            <sz val="9"/>
            <color indexed="81"/>
            <rFont val="Tahoma"/>
            <family val="2"/>
          </rPr>
          <t>Scan down the "Requested Quantity" column, changing quantities as you see fit.
If you see items you need and it has a sparing level identified as NR or PCS, you will need to adjust the requested quantities for these.</t>
        </r>
        <r>
          <rPr>
            <sz val="9"/>
            <color indexed="81"/>
            <rFont val="Tahoma"/>
            <family val="2"/>
          </rPr>
          <t xml:space="preserve">
</t>
        </r>
      </text>
    </comment>
  </commentList>
</comments>
</file>

<file path=xl/comments3.xml><?xml version="1.0" encoding="utf-8"?>
<comments xmlns="http://schemas.openxmlformats.org/spreadsheetml/2006/main">
  <authors>
    <author>Erwin von der Ehe</author>
  </authors>
  <commentList>
    <comment ref="B2" authorId="0" shapeId="0">
      <text>
        <r>
          <rPr>
            <b/>
            <sz val="8"/>
            <color indexed="81"/>
            <rFont val="Tahoma"/>
            <family val="2"/>
          </rPr>
          <t>If this default is wrong, change MSExcel
Tools -&gt; Options -&gt; General -&gt; User Name</t>
        </r>
      </text>
    </comment>
  </commentList>
</comments>
</file>

<file path=xl/sharedStrings.xml><?xml version="1.0" encoding="utf-8"?>
<sst xmlns="http://schemas.openxmlformats.org/spreadsheetml/2006/main" count="489" uniqueCount="309">
  <si>
    <t>Notes:</t>
  </si>
  <si>
    <t>System
Quantity</t>
  </si>
  <si>
    <t>Sparing
Level</t>
  </si>
  <si>
    <t>Recommended
Quantity</t>
  </si>
  <si>
    <t>Requested
Quantity</t>
  </si>
  <si>
    <t>Drive Quantity -&gt;</t>
  </si>
  <si>
    <t>Fuses</t>
  </si>
  <si>
    <t>Electrolytic Bus Capacitors</t>
  </si>
  <si>
    <t>Fans</t>
  </si>
  <si>
    <t>Electrical Components</t>
  </si>
  <si>
    <t>Mechanical hardware</t>
  </si>
  <si>
    <t>Recommendation Criteria:</t>
  </si>
  <si>
    <t>Semiconductors</t>
  </si>
  <si>
    <t>Inductors, transformers</t>
  </si>
  <si>
    <t>Circuit Boards, Modules</t>
  </si>
  <si>
    <t>Options/Special/Custom</t>
  </si>
  <si>
    <t>Fiber Optics</t>
  </si>
  <si>
    <t>Small Contactors, Relays, Terminal Strips</t>
  </si>
  <si>
    <t>Total:</t>
  </si>
  <si>
    <t>Large Switches and Contactors</t>
  </si>
  <si>
    <t>Part Number</t>
  </si>
  <si>
    <t>Description</t>
  </si>
  <si>
    <t>xxxDrive Quantity -&gt;</t>
  </si>
  <si>
    <t>&lt;- Drive Quantityxxx</t>
  </si>
  <si>
    <t>Options
Every C must have a corresponding U - use neither if no option
C=Coated
U=Uncoated</t>
  </si>
  <si>
    <t>Sparing Category Description</t>
  </si>
  <si>
    <t>Sparing
Category
Number</t>
  </si>
  <si>
    <t>Default
Quantity</t>
  </si>
  <si>
    <t>per
System
Quantity</t>
  </si>
  <si>
    <t>Minimum
Quantity</t>
  </si>
  <si>
    <t>Proposal offered by {You}:</t>
  </si>
  <si>
    <t>Proposal offered by {Company}:</t>
  </si>
  <si>
    <t>ABB Inc.</t>
  </si>
  <si>
    <t>Proposal offered by {Department}:</t>
  </si>
  <si>
    <t>Proposal Date:</t>
  </si>
  <si>
    <t>Client Project Reference No.:</t>
  </si>
  <si>
    <t>Project Description:</t>
  </si>
  <si>
    <t>Client Company:</t>
  </si>
  <si>
    <t>Client Location (City):</t>
  </si>
  <si>
    <t>Client Location (ST):</t>
  </si>
  <si>
    <t>Proposal Type:</t>
  </si>
  <si>
    <t>Proposal Matrix Usage:</t>
  </si>
  <si>
    <t>2) Insert the quantity of each drive rating in the green "Drive Quantity" row, Row 6.</t>
  </si>
  <si>
    <t>3) Continuing to the right in Row 6, select the spares level - Basic, Moderate, Comprehensive.</t>
  </si>
  <si>
    <t>5) Select the "Quote Information" worksheet.</t>
  </si>
  <si>
    <t>6) Insert user and quotation information that you want to be inserted into the header and footer of the proposal worksheet.</t>
  </si>
  <si>
    <t>7) Press the "Generate Proposal Worksheet" pushbutton.</t>
  </si>
  <si>
    <t>9) Verify Sparing level and Requested Quantities.</t>
  </si>
  <si>
    <t>Tips:</t>
  </si>
  <si>
    <t>Drive Services</t>
  </si>
  <si>
    <t>Prior to opening this workbook, your MSExcel settings should be:</t>
  </si>
  <si>
    <t>1) Enable MSExcel Macros: Tools►Macro►Security►Security Level►Medium</t>
  </si>
  <si>
    <t>2) Enable MSExcel Comments: Tools►Options►View ►Comments►Comment indicator only</t>
  </si>
  <si>
    <t>MSExcel2003 Settings:</t>
  </si>
  <si>
    <t>3) Make sure MSExcel has your name: Tools►Options►General►User name</t>
  </si>
  <si>
    <t>Spares Proposal Matrix Instructions &amp; Tips</t>
  </si>
  <si>
    <t>Template:</t>
  </si>
  <si>
    <t>Basic Project Information</t>
  </si>
  <si>
    <t>1) Cells shaded in green are for your data entry.</t>
  </si>
  <si>
    <r>
      <t xml:space="preserve">This </t>
    </r>
    <r>
      <rPr>
        <b/>
        <sz val="10"/>
        <rFont val="Arial"/>
        <family val="2"/>
      </rPr>
      <t>Proposal Matrix</t>
    </r>
    <r>
      <rPr>
        <sz val="10"/>
        <rFont val="Arial"/>
        <family val="2"/>
      </rPr>
      <t xml:space="preserve"> workbook contains the following worksheets:</t>
    </r>
  </si>
  <si>
    <t>If your MSExcel options are not set as above, set them that way, close this workbook, then re-open it.  When prompted, select "Enable Macros".</t>
  </si>
  <si>
    <t>7) In Quote Information worksheet, the default text in "Proposal offered by {You}" refers to MSExcel: Tools ►Options►General►User name</t>
  </si>
  <si>
    <t>Extended
Price</t>
  </si>
  <si>
    <t>1) ABB Standard Terms and Conditions Apply</t>
  </si>
  <si>
    <t>Unit 
Price (Please refer to cBOL for current pricing)</t>
  </si>
  <si>
    <t>Control Board</t>
  </si>
  <si>
    <t>NR</t>
  </si>
  <si>
    <t>PCS</t>
  </si>
  <si>
    <r>
      <t xml:space="preserve">1) </t>
    </r>
    <r>
      <rPr>
        <b/>
        <i/>
        <sz val="10"/>
        <rFont val="Arial"/>
        <family val="2"/>
      </rPr>
      <t>Instructions</t>
    </r>
    <r>
      <rPr>
        <sz val="10"/>
        <rFont val="Arial"/>
        <family val="2"/>
      </rPr>
      <t>: This worksheet.</t>
    </r>
  </si>
  <si>
    <r>
      <t xml:space="preserve">3) </t>
    </r>
    <r>
      <rPr>
        <b/>
        <i/>
        <sz val="10"/>
        <rFont val="Arial"/>
        <family val="2"/>
      </rPr>
      <t>Quote Information</t>
    </r>
    <r>
      <rPr>
        <sz val="10"/>
        <rFont val="Arial"/>
        <family val="2"/>
      </rPr>
      <t>: "Generate Proposal Worksheet" pushbutton.  User and quotation information which will show in the header and footer of the quotation worksheet.</t>
    </r>
  </si>
  <si>
    <t>MSExcel2007 Settings:</t>
  </si>
  <si>
    <t>Enable MSExcel Macros:   Note:  See the cell comments to view screen shots</t>
  </si>
  <si>
    <t>1)  ►Click on Office buttom►Click on Excel Options</t>
  </si>
  <si>
    <t>2)  ►Click on Trust Center►Click on Trust Center Settings►Click on Marco Settings►Select Disable all macros with notification ►Close and reopen this Excel file</t>
  </si>
  <si>
    <t>3)  When you reopen the Excel file, you will see prompt called "Security Warning"►Click on Options ►Select "Enable this contents" ►Click Ok</t>
  </si>
  <si>
    <t>4) Scan down the "Requested Quantity" column, changing quantities as you see fit.
    Example: Some of the items are not considered as recommended spares (NR) or plus code spares (PCS).  These are identified has NR and PCS under the Sparing Level coloum.  If this item is needed, you'll have to adjust quantities for these.</t>
  </si>
  <si>
    <r>
      <t xml:space="preserve">8) </t>
    </r>
    <r>
      <rPr>
        <b/>
        <i/>
        <sz val="10"/>
        <rFont val="Arial"/>
        <family val="2"/>
      </rPr>
      <t>Rnnnn</t>
    </r>
    <r>
      <rPr>
        <sz val="10"/>
        <rFont val="Arial"/>
        <family val="2"/>
      </rPr>
      <t xml:space="preserve"> worksheet is active.</t>
    </r>
  </si>
  <si>
    <t xml:space="preserve">10)  Pricing can be added to the worksheet.  Please refer to cBOL to look up current pricing,  </t>
  </si>
  <si>
    <t>11) Verify print layout using menu items File►Print Preview and File►Page Setup</t>
  </si>
  <si>
    <t>12) Save the workbook under your proposal folder using the menu item File.SaveAs…</t>
  </si>
  <si>
    <r>
      <t xml:space="preserve">13) If you want the </t>
    </r>
    <r>
      <rPr>
        <b/>
        <i/>
        <sz val="10"/>
        <rFont val="Arial"/>
        <family val="2"/>
      </rPr>
      <t>Rnnnn</t>
    </r>
    <r>
      <rPr>
        <sz val="10"/>
        <rFont val="Arial"/>
        <family val="2"/>
      </rPr>
      <t xml:space="preserve"> worksheet as a stand-alone workbook, activate (select) it and use the menu item:
    Edit►Move or Copy Sheet…►Click "Copy Sheet", select "To Book"=(new book), press OK.  Save the new workbook using File►Save As...</t>
    </r>
  </si>
  <si>
    <r>
      <t xml:space="preserve">3) Each time it is run, the macro will make a new worksheet with the name </t>
    </r>
    <r>
      <rPr>
        <b/>
        <i/>
        <sz val="10"/>
        <rFont val="Arial"/>
        <family val="2"/>
      </rPr>
      <t>Rnnnn</t>
    </r>
    <r>
      <rPr>
        <sz val="10"/>
        <color indexed="8"/>
        <rFont val="Arial"/>
        <family val="2"/>
      </rPr>
      <t xml:space="preserve">, starting with </t>
    </r>
    <r>
      <rPr>
        <b/>
        <i/>
        <sz val="10"/>
        <rFont val="Arial"/>
        <family val="2"/>
      </rPr>
      <t>R0001</t>
    </r>
    <r>
      <rPr>
        <sz val="10"/>
        <color indexed="8"/>
        <rFont val="Arial"/>
        <family val="2"/>
      </rPr>
      <t>.</t>
    </r>
  </si>
  <si>
    <t>6) The Rnnnn worksheet will respond to changes in Sparing Level, Row 2, for items which you did not customize the "Requested Quantity".  For this reason, you may want to customize quantities only in the Rnnnn worksheet.</t>
  </si>
  <si>
    <r>
      <t xml:space="preserve">1)  If you do not have access to cBOL, please goto </t>
    </r>
    <r>
      <rPr>
        <sz val="10"/>
        <color indexed="12"/>
        <rFont val="Arial"/>
        <family val="2"/>
      </rPr>
      <t>abbnow.com</t>
    </r>
    <r>
      <rPr>
        <sz val="10"/>
        <rFont val="Arial"/>
        <family val="2"/>
      </rPr>
      <t xml:space="preserve"> to request an account.</t>
    </r>
  </si>
  <si>
    <r>
      <t>2)  This file is intended for new drive spares proposals.  For existing drives, it is best to provide the S/N and/or model number to Drive Services to insure the correct spare part offerings are provided to you.  Please contact Drive Services at 800-752-0692</t>
    </r>
    <r>
      <rPr>
        <sz val="10"/>
        <color indexed="12"/>
        <rFont val="Arial"/>
        <family val="2"/>
      </rPr>
      <t xml:space="preserve"> </t>
    </r>
    <r>
      <rPr>
        <sz val="10"/>
        <rFont val="Arial"/>
        <family val="2"/>
      </rPr>
      <t>or</t>
    </r>
    <r>
      <rPr>
        <sz val="10"/>
        <color indexed="12"/>
        <rFont val="Arial"/>
        <family val="2"/>
      </rPr>
      <t xml:space="preserve"> </t>
    </r>
    <r>
      <rPr>
        <sz val="10"/>
        <color indexed="12"/>
        <rFont val="Arial"/>
        <family val="2"/>
      </rPr>
      <t>sales.drives.services@us.abb.com</t>
    </r>
    <r>
      <rPr>
        <sz val="10"/>
        <color indexed="12"/>
        <rFont val="Arial"/>
        <family val="2"/>
      </rPr>
      <t xml:space="preserve"> </t>
    </r>
    <r>
      <rPr>
        <sz val="10"/>
        <rFont val="Arial"/>
        <family val="2"/>
      </rPr>
      <t xml:space="preserve">
</t>
    </r>
  </si>
  <si>
    <t>3)  To view a picture of the item, move the curser over the P/N.   Note:  Actual item may vary from picture</t>
  </si>
  <si>
    <r>
      <t xml:space="preserve">The Proposal Matrix file for each drive type contains a macro and configuration for easily creating a customer proposal for new drive spares.  If you need more complete information, including spares for older revisions of drives, contact our Drives Proposal Team at </t>
    </r>
    <r>
      <rPr>
        <sz val="10"/>
        <color indexed="12"/>
        <rFont val="Arial"/>
        <family val="2"/>
      </rPr>
      <t>sales.drives.services@us.abb.com</t>
    </r>
    <r>
      <rPr>
        <sz val="10"/>
        <rFont val="Arial"/>
        <family val="2"/>
      </rPr>
      <t xml:space="preserve"> or call 1-800-752-0696 chose option for Drives, then option for spare parts and repairs.</t>
    </r>
  </si>
  <si>
    <t>Dave Schneider</t>
  </si>
  <si>
    <t>208/240V</t>
  </si>
  <si>
    <t>380/480 V</t>
  </si>
  <si>
    <t>575/600V</t>
  </si>
  <si>
    <t>V1</t>
  </si>
  <si>
    <t>V2</t>
  </si>
  <si>
    <t>V3</t>
  </si>
  <si>
    <t>V4</t>
  </si>
  <si>
    <t>3AUA0000034480</t>
  </si>
  <si>
    <t>Contactor-Bypass</t>
  </si>
  <si>
    <t>3AUA0000014844</t>
  </si>
  <si>
    <t>3AUA0000014846</t>
  </si>
  <si>
    <t>3AUA0000014847</t>
  </si>
  <si>
    <t>Contactor,3P,600V,42A/60A - A40-30-10-84</t>
  </si>
  <si>
    <t>3AUA0000014850</t>
  </si>
  <si>
    <t>Contactor-Drive</t>
  </si>
  <si>
    <t>3AUA0000014843</t>
  </si>
  <si>
    <t>3AUA0000014848</t>
  </si>
  <si>
    <t>3AUA0000014857</t>
  </si>
  <si>
    <t>3AUA0000014826</t>
  </si>
  <si>
    <t>Assembly, Contactor, RCSA-011</t>
  </si>
  <si>
    <t>3AUA0000014829</t>
  </si>
  <si>
    <t>Assembly, Contactor, RCSA-021</t>
  </si>
  <si>
    <t>3AUA0000014830</t>
  </si>
  <si>
    <t>Assembly, Contactor,RCSA-031</t>
  </si>
  <si>
    <t>3AUA0000014831</t>
  </si>
  <si>
    <t>Assembly, Contactor, RCSA-041</t>
  </si>
  <si>
    <t>3AUA0000049775</t>
  </si>
  <si>
    <t>3AUA0000049776</t>
  </si>
  <si>
    <t>3AUA0000049777</t>
  </si>
  <si>
    <t>3AUA0000014832</t>
  </si>
  <si>
    <t>Assembly, 25A CT</t>
  </si>
  <si>
    <t>3AUA0000014833</t>
  </si>
  <si>
    <t>Assembly, 75A CT</t>
  </si>
  <si>
    <t>Fuse</t>
  </si>
  <si>
    <t>3AUA0000015604</t>
  </si>
  <si>
    <t>FUSE, 15A, 600V, CLASS CC, REJ  KTK-R-15</t>
  </si>
  <si>
    <t>3AUA0000015605</t>
  </si>
  <si>
    <t>FUSE, 30A, 600V, CLASS CC, REJ  KTK-R-30</t>
  </si>
  <si>
    <t>3AUA0000015606</t>
  </si>
  <si>
    <t>3AUA0000015607</t>
  </si>
  <si>
    <t>FUSE, 100A, 600V, CLASS T, REJ JJS-100</t>
  </si>
  <si>
    <t>3AUA567003A95</t>
  </si>
  <si>
    <t>FUSE BLK,100A,600VAC,CL T</t>
  </si>
  <si>
    <t>Handle</t>
  </si>
  <si>
    <t>Shaft</t>
  </si>
  <si>
    <t>Terminal Blk</t>
  </si>
  <si>
    <t>3AUA0000025549</t>
  </si>
  <si>
    <t>Terminal Block, 3P, 600V, 85A</t>
  </si>
  <si>
    <t>3AUA266001B144</t>
  </si>
  <si>
    <t>TERMINAL BLOCK,3P,175A</t>
  </si>
  <si>
    <t>3AUA0000014214</t>
  </si>
  <si>
    <t>PLASTIC HOUSING, COVER V1-2</t>
  </si>
  <si>
    <t>3AUA0000014385</t>
  </si>
  <si>
    <t>PLASTIC HOUSING, COVER V3-4</t>
  </si>
  <si>
    <t>Bypass Cover</t>
  </si>
  <si>
    <t>3AUA0000015963</t>
  </si>
  <si>
    <t>CABLE, RS-485, V1</t>
  </si>
  <si>
    <t>3AUA0000015964</t>
  </si>
  <si>
    <t>CABLE, RS-485, V2</t>
  </si>
  <si>
    <t>3AUA0000015965</t>
  </si>
  <si>
    <t>CABLE, RS-485, V3</t>
  </si>
  <si>
    <t>3AUA0000015966</t>
  </si>
  <si>
    <t>CABLE, RS-485, V4</t>
  </si>
  <si>
    <t>Cable</t>
  </si>
  <si>
    <t>Contactor Panel-Complete Assemblies</t>
  </si>
  <si>
    <t>3AXD50000017473</t>
  </si>
  <si>
    <t>CONTACTOR AX25-30-10-84</t>
  </si>
  <si>
    <t>3AXD50000017475</t>
  </si>
  <si>
    <t>CONTACTOR AX40-30-10-84</t>
  </si>
  <si>
    <t>3AXD50000017477</t>
  </si>
  <si>
    <t>CONTACTOR,AX80-30-00-84</t>
  </si>
  <si>
    <t>3AXD50000017471</t>
  </si>
  <si>
    <t>CONTACTOR AX09-30-10-84</t>
  </si>
  <si>
    <t>3AXD50000017472</t>
  </si>
  <si>
    <t>CONTACTOR AX12-30-10-84</t>
  </si>
  <si>
    <t>3AXD50000017474</t>
  </si>
  <si>
    <t>CONTACTOR AX32-30-10-84</t>
  </si>
  <si>
    <t>3AXD50000050428</t>
  </si>
  <si>
    <t>CONTACTOR AX50-30-00-84</t>
  </si>
  <si>
    <t>3AXD50000104758</t>
  </si>
  <si>
    <t>ASSEMBLY KIT,HCSA-1-2,KTK-15A</t>
  </si>
  <si>
    <t>3AXD50000046111</t>
  </si>
  <si>
    <t>ASSEMBLY KIT,HCSA-2-1,KTK-30A</t>
  </si>
  <si>
    <t>3AXD50000046722</t>
  </si>
  <si>
    <t>ASSEMBLY KIT,HCSA-3-1,31-60A Block</t>
  </si>
  <si>
    <t>3AXD50000218653</t>
  </si>
  <si>
    <t>ASSEMBLY KIT,HCSA-4-1</t>
  </si>
  <si>
    <t>3AXD50000102426</t>
  </si>
  <si>
    <t>ASSEMBLY KIT,HCSA-2-2,KTK-30A</t>
  </si>
  <si>
    <t>3AXD50000049831</t>
  </si>
  <si>
    <t>3AXD50000049832</t>
  </si>
  <si>
    <t>3AUA0000147985</t>
  </si>
  <si>
    <t>BG56720003-15</t>
  </si>
  <si>
    <t>FUSE,80A,600V,Class T, JJS-80</t>
  </si>
  <si>
    <t>BG56720003-16</t>
  </si>
  <si>
    <t>FUSE,90A,600V,JJS-90</t>
  </si>
  <si>
    <t>3AUA0000147986</t>
  </si>
  <si>
    <t>HANDLE,OHB65J10</t>
  </si>
  <si>
    <t>3AXD50000110698</t>
  </si>
  <si>
    <t>SHAFT, STEEL, 10MM X 10MM X 84MM</t>
  </si>
  <si>
    <t>Service Switch</t>
  </si>
  <si>
    <t>RCTR Assemblies</t>
  </si>
  <si>
    <t>3AUA0000014825</t>
  </si>
  <si>
    <t>Assembly, RCTR 1</t>
  </si>
  <si>
    <t>3AUA0000015013</t>
  </si>
  <si>
    <t>ASSEMBLY, RCTR 2</t>
  </si>
  <si>
    <t>Common Parts between both Designs</t>
  </si>
  <si>
    <t>Parts that can only be used in new Design</t>
  </si>
  <si>
    <t>Common</t>
  </si>
  <si>
    <t>New</t>
  </si>
  <si>
    <t>Design Rev</t>
  </si>
  <si>
    <t>CT Assemblies</t>
  </si>
  <si>
    <t>Only used on units with F267 plus code</t>
  </si>
  <si>
    <t>DISCONNECT SWITCH, 40A,600V, 3P (+F267)</t>
  </si>
  <si>
    <t>DISCONNECT SWITCH, 80A,600V, 3P (+F267)</t>
  </si>
  <si>
    <t>DISCONNECT SWITCH, 100A,600V, 3P (+F267)</t>
  </si>
  <si>
    <t>DISCONNECT SWITCH OT60F3, 60A, 600V, 3P (+F267)</t>
  </si>
  <si>
    <t>DISCONNECT SWITCH OT30F3, 30A, 600V, 3P (+F267)</t>
  </si>
  <si>
    <t>ACH550-VCR-06A6-2</t>
  </si>
  <si>
    <t>ACH550-VCR-04A6-2</t>
  </si>
  <si>
    <t>ACH550-VCR-07A5-2</t>
  </si>
  <si>
    <t>ACH550-VCR-012A-2</t>
  </si>
  <si>
    <t>ACH550-VCR-017A-2</t>
  </si>
  <si>
    <t>ACH550-VCR-024A-2</t>
  </si>
  <si>
    <t>ACH550-VCR-031A-2</t>
  </si>
  <si>
    <t>ACH550-VCR-046A-2</t>
  </si>
  <si>
    <t>ACH550-VCR-059A-2</t>
  </si>
  <si>
    <t>ACH550-VCR-075A-2</t>
  </si>
  <si>
    <t>ACH550-VCR-03A3-4</t>
  </si>
  <si>
    <t>ACH550-VCR-04A1-4</t>
  </si>
  <si>
    <t>ACH550-VCR-06A9-4</t>
  </si>
  <si>
    <t>ACH550-VCR-08A8-4</t>
  </si>
  <si>
    <t>ACH550-VCR-012A-4</t>
  </si>
  <si>
    <t>ACH550-VCR-015A-4</t>
  </si>
  <si>
    <t>ACH550-VCR-023A-4</t>
  </si>
  <si>
    <t>ACH550-VCR-031A-4</t>
  </si>
  <si>
    <t>ACH550-VCR-038A-4</t>
  </si>
  <si>
    <t>ACH550-VCR-045A-4</t>
  </si>
  <si>
    <t>ACH550-VCR-059A-4</t>
  </si>
  <si>
    <t>ACH550-VCR-072A-4</t>
  </si>
  <si>
    <t>ACH550-VCR-078A-4</t>
  </si>
  <si>
    <t>ACH550-VCR-02A7-6</t>
  </si>
  <si>
    <t>ACH550-VCR-03A9-6</t>
  </si>
  <si>
    <t>ACH550-VCR-06A1-6</t>
  </si>
  <si>
    <t>ACH550-VCR-09A0-6</t>
  </si>
  <si>
    <t>ACH550-VCR-011A-6</t>
  </si>
  <si>
    <t>ACH550-VCR-017A-6</t>
  </si>
  <si>
    <t>ACH550-VCR-022A-6</t>
  </si>
  <si>
    <t>ACH550-VCR-027A-6</t>
  </si>
  <si>
    <t>ACH550-VCR-032A-6</t>
  </si>
  <si>
    <t>ACH550-VCR-041A-6</t>
  </si>
  <si>
    <t>ACH550-VCR-052A-6</t>
  </si>
  <si>
    <t>ACH550-VCR-062A-6</t>
  </si>
  <si>
    <t>3AUA0000019663</t>
  </si>
  <si>
    <t>KIT, MCB &amp; ACCESSORIES, T2H 15A</t>
  </si>
  <si>
    <t>3AUA0000016652</t>
  </si>
  <si>
    <t>KIT, MCB &amp; ACCESSORIES, T2H 40A</t>
  </si>
  <si>
    <t>3AUA0000016653</t>
  </si>
  <si>
    <t>KIT, MCB &amp; ACCESSORIES, T2H 60A</t>
  </si>
  <si>
    <t>3AUA0000016654</t>
  </si>
  <si>
    <t>KIT, MCB &amp; ACCESSORIES, T2H 100A</t>
  </si>
  <si>
    <t>3AUA0000040638</t>
  </si>
  <si>
    <t>3AUA0000040639</t>
  </si>
  <si>
    <t>3AUA0000040640</t>
  </si>
  <si>
    <t>ACH550-VCR Units built between 5/1/2018 and 8/1/2018 or s/n 21817xxxxx and 21831xxxxx</t>
  </si>
  <si>
    <t>3AUA0000018081</t>
  </si>
  <si>
    <t>Handle, OHB65J6B 6mm Shaft w/Reset</t>
  </si>
  <si>
    <t>3AUA0000051567</t>
  </si>
  <si>
    <t>SHAFT, 6MM X 97</t>
  </si>
  <si>
    <t>3AUA0000018718</t>
  </si>
  <si>
    <t>SHAFT, 6MM X 108</t>
  </si>
  <si>
    <t>3AUA0000018719</t>
  </si>
  <si>
    <t>SHAFT, 6MM X 81</t>
  </si>
  <si>
    <t>3AUA0000018720</t>
  </si>
  <si>
    <t>SHAFT, 6MM X 110</t>
  </si>
  <si>
    <t>Circuit Breakers</t>
  </si>
  <si>
    <t>3AXD50000049164</t>
  </si>
  <si>
    <t>ASSEMBLY KIT,XT1H 125 FIXED 3P 15A 65KA</t>
  </si>
  <si>
    <t>3AXD50000049168</t>
  </si>
  <si>
    <t>ASSEMBLY KIT,XT1H 125 FIXED 3P 35A 65KA</t>
  </si>
  <si>
    <t>3AXD50000049169</t>
  </si>
  <si>
    <t>ASSEMBLY KIT,XT1H 125 FIXED 3P 60A 65KA</t>
  </si>
  <si>
    <t>3AXD50000136520</t>
  </si>
  <si>
    <t>ASSEMBLY KIT,XT2L 125 FIXED 3P 70A 100KA</t>
  </si>
  <si>
    <t>3AXD50000136537</t>
  </si>
  <si>
    <t>ASSEMBLY KIT,XT2S 125 FIXED 3P 100A100KA</t>
  </si>
  <si>
    <t>3AXD50000049170</t>
  </si>
  <si>
    <t>ASSEMBLY KIT,XT1H 125 FIXED 3P 100A 65K</t>
  </si>
  <si>
    <t>3AXD50000105632</t>
  </si>
  <si>
    <t>SHAFT, STEEL,10MM X 10MM x 96 mm</t>
  </si>
  <si>
    <t>3AXD50000049835</t>
  </si>
  <si>
    <t>SHAFT, STEEL,10MM X 10MM x 67MM</t>
  </si>
  <si>
    <t>3AXD50000047389</t>
  </si>
  <si>
    <t>SHAFT, STEEL, 10MM X 10MM X 62MM</t>
  </si>
  <si>
    <t>Parts that can only be used in classic design</t>
  </si>
  <si>
    <t>ACH550-VCR Units built prior to 5/1/2018 or &lt; s/n 21817xxxxx
(Classic Design)</t>
  </si>
  <si>
    <t>ACH550-VCR Units built after 8/1/2018 or &gt; s/n 21831xxxxx
(New Design)</t>
  </si>
  <si>
    <t>Classic</t>
  </si>
  <si>
    <r>
      <t>These will need to be verified by Tech Support</t>
    </r>
    <r>
      <rPr>
        <b/>
        <sz val="10"/>
        <color indexed="8"/>
        <rFont val="Arial"/>
        <family val="2"/>
      </rPr>
      <t/>
    </r>
  </si>
  <si>
    <t>Contactor, 3P, 600V, 11A/25A, A12-30-10-84</t>
  </si>
  <si>
    <t xml:space="preserve">Contactor, 3P, 600V, 28A/40A, A26-30-10-84 </t>
  </si>
  <si>
    <t>Contactor, 3P, 600V, 80A/105A, A75-30-00-84</t>
  </si>
  <si>
    <t>Contactor, 3P, 600V, 9A/21A, A9-30-10-84</t>
  </si>
  <si>
    <t>Contactor, 3P, 600V, 34A/50A, A30-30-10-84</t>
  </si>
  <si>
    <t>Contactor, 3P, 600V, 45A/80A, A50-30-00-84</t>
  </si>
  <si>
    <t>KIT, MCB T1N 25A, 600V, T1N025TLV</t>
  </si>
  <si>
    <t>KIT, MCB T1N 40A, 600V, T1N040TLV</t>
  </si>
  <si>
    <t>KIT, MCB T1N 80A, 600V, T1N080TLV</t>
  </si>
  <si>
    <t>FUSE, 60A, 600V, CLASS T, REJECTION, JJS-60</t>
  </si>
  <si>
    <t>FUSE,40A,600VAC(T),VFAST ACTING, JJS-40</t>
  </si>
  <si>
    <t>FUSE,50A,600VAC(T),VFAST ACTING, JJS-50</t>
  </si>
  <si>
    <t>DISCONNECT SWITCH, OT100F3, 100A,600V, 3P (+F267)</t>
  </si>
  <si>
    <t xml:space="preserve"> DRVSRV-PNPP16U-EN Rev K</t>
  </si>
  <si>
    <t>ACH550-VCR Recommended  Spares</t>
  </si>
  <si>
    <t>Fuse Holders</t>
  </si>
  <si>
    <t>ACX550-SP-Encl+SP630/1 Control-Bypass (RBCU)</t>
  </si>
  <si>
    <r>
      <t xml:space="preserve">2) </t>
    </r>
    <r>
      <rPr>
        <b/>
        <sz val="10"/>
        <rFont val="Arial"/>
        <family val="2"/>
      </rPr>
      <t>ACH550-VCR</t>
    </r>
    <r>
      <rPr>
        <b/>
        <i/>
        <sz val="10"/>
        <rFont val="Arial"/>
        <family val="2"/>
      </rPr>
      <t xml:space="preserve"> Spares</t>
    </r>
    <r>
      <rPr>
        <sz val="10"/>
        <rFont val="Arial"/>
        <family val="2"/>
      </rPr>
      <t>: The new drive spares matrix and drive quantity input</t>
    </r>
  </si>
  <si>
    <r>
      <t xml:space="preserve">1) Select the </t>
    </r>
    <r>
      <rPr>
        <b/>
        <sz val="10"/>
        <rFont val="Arial"/>
        <family val="2"/>
      </rPr>
      <t>ACH550-VCR</t>
    </r>
    <r>
      <rPr>
        <b/>
        <sz val="10"/>
        <color indexed="62"/>
        <rFont val="Arial"/>
        <family val="2"/>
      </rPr>
      <t xml:space="preserve"> </t>
    </r>
    <r>
      <rPr>
        <sz val="10"/>
        <rFont val="Arial"/>
        <family val="2"/>
      </rPr>
      <t>Spares worksheet.</t>
    </r>
  </si>
  <si>
    <r>
      <t xml:space="preserve">2) The macro retains your original </t>
    </r>
    <r>
      <rPr>
        <b/>
        <sz val="10"/>
        <rFont val="Arial"/>
        <family val="2"/>
      </rPr>
      <t>ACH550-VCR</t>
    </r>
    <r>
      <rPr>
        <b/>
        <sz val="10"/>
        <color indexed="62"/>
        <rFont val="Arial"/>
        <family val="2"/>
      </rPr>
      <t xml:space="preserve"> </t>
    </r>
    <r>
      <rPr>
        <sz val="10"/>
        <rFont val="Arial"/>
        <family val="2"/>
      </rPr>
      <t>Spares</t>
    </r>
    <r>
      <rPr>
        <sz val="10"/>
        <color indexed="8"/>
        <rFont val="Arial"/>
        <family val="2"/>
      </rPr>
      <t xml:space="preserve"> worksheet so you can make multiple proposal revisions.</t>
    </r>
  </si>
  <si>
    <r>
      <t xml:space="preserve">4) An item in </t>
    </r>
    <r>
      <rPr>
        <b/>
        <sz val="10"/>
        <rFont val="Arial"/>
        <family val="2"/>
      </rPr>
      <t>ACH550-VCR</t>
    </r>
    <r>
      <rPr>
        <b/>
        <sz val="10"/>
        <color indexed="62"/>
        <rFont val="Arial"/>
        <family val="2"/>
      </rPr>
      <t xml:space="preserve"> </t>
    </r>
    <r>
      <rPr>
        <sz val="10"/>
        <rFont val="Arial"/>
        <family val="2"/>
      </rPr>
      <t>Spares</t>
    </r>
    <r>
      <rPr>
        <b/>
        <sz val="10"/>
        <color indexed="62"/>
        <rFont val="Arial"/>
        <family val="2"/>
      </rPr>
      <t xml:space="preserve"> </t>
    </r>
    <r>
      <rPr>
        <sz val="10"/>
        <rFont val="Arial"/>
        <family val="2"/>
      </rPr>
      <t>worksheet</t>
    </r>
    <r>
      <rPr>
        <sz val="10"/>
        <color indexed="8"/>
        <rFont val="Arial"/>
        <family val="2"/>
      </rPr>
      <t xml:space="preserve"> will not appear in the Rnnnn worksheet if "Requested Quantity" = 0.</t>
    </r>
  </si>
  <si>
    <r>
      <t xml:space="preserve">5) The Rnnnn worksheet will not respond to changes in drive quantities - change quantities in </t>
    </r>
    <r>
      <rPr>
        <b/>
        <sz val="10"/>
        <rFont val="Arial"/>
        <family val="2"/>
      </rPr>
      <t>ACH550-VCR</t>
    </r>
    <r>
      <rPr>
        <b/>
        <sz val="10"/>
        <color indexed="62"/>
        <rFont val="Arial"/>
        <family val="2"/>
      </rPr>
      <t xml:space="preserve"> </t>
    </r>
    <r>
      <rPr>
        <b/>
        <sz val="10"/>
        <rFont val="Arial"/>
        <family val="2"/>
      </rPr>
      <t xml:space="preserve">Spares </t>
    </r>
    <r>
      <rPr>
        <sz val="10"/>
        <color indexed="8"/>
        <rFont val="Arial"/>
        <family val="2"/>
      </rPr>
      <t>worksheet and rerun macro.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</si>
</sst>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7" formatCode="&quot;$&quot;#,##0.00_);\(&quot;$&quot;#,##0.00\)"/>
    <numFmt numFmtId="164" formatCode="&quot;$&quot;#,##0.00"/>
    <numFmt numFmtId="165" formatCode="mmmm\ d\,\ yyyy"/>
  </numFmts>
  <fonts count="31" x14ac:knownFonts="1">
    <font>
      <sz val="10"/>
      <name val="Arial"/>
    </font>
    <font>
      <sz val="10"/>
      <name val="Arial"/>
      <family val="2"/>
    </font>
    <font>
      <sz val="8"/>
      <name val="Arial"/>
      <family val="2"/>
    </font>
    <font>
      <sz val="10"/>
      <name val="MS Sans Serif"/>
      <family val="2"/>
    </font>
    <font>
      <b/>
      <sz val="13.5"/>
      <name val="MS Sans Serif"/>
      <family val="2"/>
    </font>
    <font>
      <sz val="13.5"/>
      <name val="Arial"/>
      <family val="2"/>
    </font>
    <font>
      <b/>
      <sz val="8"/>
      <color indexed="81"/>
      <name val="Tahoma"/>
      <family val="2"/>
    </font>
    <font>
      <sz val="8"/>
      <color indexed="8"/>
      <name val="Arial"/>
      <family val="2"/>
    </font>
    <font>
      <b/>
      <sz val="18"/>
      <name val="Arial"/>
      <family val="2"/>
    </font>
    <font>
      <sz val="10"/>
      <name val="Arial"/>
      <family val="2"/>
    </font>
    <font>
      <b/>
      <sz val="12"/>
      <name val="Arial"/>
      <family val="2"/>
    </font>
    <font>
      <b/>
      <sz val="8"/>
      <name val="Arial"/>
      <family val="2"/>
    </font>
    <font>
      <b/>
      <sz val="10"/>
      <name val="Arial"/>
      <family val="2"/>
    </font>
    <font>
      <sz val="10"/>
      <color indexed="8"/>
      <name val="Arial"/>
      <family val="2"/>
    </font>
    <font>
      <b/>
      <sz val="16"/>
      <name val="Arial"/>
      <family val="2"/>
    </font>
    <font>
      <b/>
      <sz val="8"/>
      <color indexed="8"/>
      <name val="Arial"/>
      <family val="2"/>
    </font>
    <font>
      <b/>
      <i/>
      <sz val="10"/>
      <name val="Arial"/>
      <family val="2"/>
    </font>
    <font>
      <sz val="10"/>
      <color indexed="12"/>
      <name val="Arial"/>
      <family val="2"/>
    </font>
    <font>
      <b/>
      <sz val="9"/>
      <name val="Arial"/>
      <family val="2"/>
    </font>
    <font>
      <sz val="8"/>
      <name val="Helv"/>
    </font>
    <font>
      <sz val="9"/>
      <color indexed="81"/>
      <name val="Tahoma"/>
      <family val="2"/>
    </font>
    <font>
      <b/>
      <sz val="9"/>
      <color indexed="81"/>
      <name val="Tahoma"/>
      <family val="2"/>
    </font>
    <font>
      <b/>
      <sz val="10"/>
      <color indexed="62"/>
      <name val="Arial"/>
      <family val="2"/>
    </font>
    <font>
      <sz val="10"/>
      <color theme="1"/>
      <name val="Arial"/>
      <family val="2"/>
    </font>
    <font>
      <b/>
      <sz val="8"/>
      <name val="Helv"/>
    </font>
    <font>
      <b/>
      <sz val="14"/>
      <color indexed="8"/>
      <name val="Arial"/>
      <family val="2"/>
    </font>
    <font>
      <sz val="14"/>
      <name val="Arial"/>
      <family val="2"/>
    </font>
    <font>
      <b/>
      <sz val="11"/>
      <name val="Arial"/>
      <family val="2"/>
    </font>
    <font>
      <b/>
      <sz val="11"/>
      <color indexed="8"/>
      <name val="Arial"/>
      <family val="2"/>
    </font>
    <font>
      <b/>
      <sz val="12"/>
      <color indexed="8"/>
      <name val="Arial"/>
      <family val="2"/>
    </font>
    <font>
      <b/>
      <sz val="10"/>
      <color indexed="8"/>
      <name val="Arial"/>
      <family val="2"/>
    </font>
  </fonts>
  <fills count="1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s>
  <borders count="70">
    <border>
      <left/>
      <right/>
      <top/>
      <bottom/>
      <diagonal/>
    </border>
    <border>
      <left/>
      <right/>
      <top/>
      <bottom style="thin">
        <color indexed="64"/>
      </bottom>
      <diagonal/>
    </border>
    <border>
      <left style="thick">
        <color indexed="64"/>
      </left>
      <right style="hair">
        <color indexed="64"/>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ck">
        <color indexed="64"/>
      </left>
      <right style="hair">
        <color indexed="64"/>
      </right>
      <top/>
      <bottom style="hair">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23" fillId="0" borderId="0"/>
    <xf numFmtId="0" fontId="23" fillId="0" borderId="0"/>
    <xf numFmtId="0" fontId="3" fillId="0" borderId="0"/>
    <xf numFmtId="0" fontId="1" fillId="0" borderId="0"/>
    <xf numFmtId="0" fontId="1" fillId="0" borderId="0"/>
  </cellStyleXfs>
  <cellXfs count="217">
    <xf numFmtId="0" fontId="0" fillId="0" borderId="0" xfId="0"/>
    <xf numFmtId="0" fontId="1" fillId="0" borderId="0" xfId="5" applyProtection="1"/>
    <xf numFmtId="0" fontId="1" fillId="0" borderId="0" xfId="5" applyAlignment="1" applyProtection="1">
      <alignment horizontal="center"/>
    </xf>
    <xf numFmtId="0" fontId="1" fillId="0" borderId="0" xfId="5" quotePrefix="1" applyAlignment="1" applyProtection="1">
      <alignment horizontal="left"/>
    </xf>
    <xf numFmtId="0" fontId="1" fillId="2" borderId="0" xfId="5" applyFill="1" applyAlignment="1" applyProtection="1">
      <alignment horizontal="center"/>
    </xf>
    <xf numFmtId="0" fontId="1" fillId="2" borderId="0" xfId="5" quotePrefix="1" applyFill="1" applyAlignment="1" applyProtection="1">
      <alignment horizontal="center"/>
    </xf>
    <xf numFmtId="0" fontId="1" fillId="0" borderId="1" xfId="5" quotePrefix="1" applyBorder="1" applyAlignment="1" applyProtection="1">
      <alignment horizontal="left"/>
    </xf>
    <xf numFmtId="0" fontId="1" fillId="0" borderId="1" xfId="5" applyBorder="1" applyAlignment="1" applyProtection="1">
      <alignment horizontal="center" wrapText="1"/>
    </xf>
    <xf numFmtId="0" fontId="1" fillId="0" borderId="1" xfId="5" quotePrefix="1" applyBorder="1" applyAlignment="1" applyProtection="1">
      <alignment horizontal="center" wrapText="1"/>
    </xf>
    <xf numFmtId="0" fontId="2" fillId="0" borderId="0" xfId="0" applyFont="1" applyProtection="1"/>
    <xf numFmtId="0" fontId="9" fillId="0" borderId="0" xfId="0" applyFont="1" applyProtection="1"/>
    <xf numFmtId="0" fontId="0" fillId="0" borderId="0" xfId="0" applyProtection="1"/>
    <xf numFmtId="0" fontId="2" fillId="0" borderId="0" xfId="0" quotePrefix="1" applyFont="1" applyAlignment="1" applyProtection="1">
      <alignment horizontal="left" vertical="top"/>
    </xf>
    <xf numFmtId="49" fontId="2" fillId="0" borderId="2" xfId="0" applyNumberFormat="1" applyFont="1" applyBorder="1" applyAlignment="1" applyProtection="1">
      <alignment horizontal="left"/>
    </xf>
    <xf numFmtId="0" fontId="2" fillId="0" borderId="3" xfId="0" applyFont="1" applyBorder="1" applyProtection="1"/>
    <xf numFmtId="49" fontId="0" fillId="0" borderId="4" xfId="0" applyNumberFormat="1" applyBorder="1" applyAlignment="1">
      <alignment horizontal="right" vertical="center"/>
    </xf>
    <xf numFmtId="0" fontId="0" fillId="3" borderId="4" xfId="0" applyNumberFormat="1" applyFill="1" applyBorder="1" applyAlignment="1" applyProtection="1">
      <alignment horizontal="center" vertical="center" wrapText="1"/>
      <protection locked="0"/>
    </xf>
    <xf numFmtId="165" fontId="0" fillId="3" borderId="4" xfId="0" applyNumberFormat="1" applyFill="1" applyBorder="1" applyAlignment="1" applyProtection="1">
      <alignment horizontal="center" vertical="center" wrapText="1"/>
      <protection locked="0"/>
    </xf>
    <xf numFmtId="49" fontId="0" fillId="0" borderId="4" xfId="0" applyNumberFormat="1" applyBorder="1" applyAlignment="1" applyProtection="1">
      <alignment horizontal="right" vertical="center"/>
    </xf>
    <xf numFmtId="49" fontId="0" fillId="0" borderId="4" xfId="0" quotePrefix="1" applyNumberFormat="1" applyBorder="1" applyAlignment="1" applyProtection="1">
      <alignment horizontal="right" vertical="center"/>
    </xf>
    <xf numFmtId="0" fontId="14" fillId="0" borderId="0" xfId="0" applyFont="1" applyBorder="1" applyAlignment="1">
      <alignment vertical="center"/>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Fill="1" applyBorder="1" applyAlignment="1">
      <alignment horizontal="left" wrapText="1" indent="1"/>
    </xf>
    <xf numFmtId="0" fontId="12" fillId="0" borderId="0" xfId="0" applyFont="1" applyFill="1" applyBorder="1" applyAlignment="1">
      <alignment horizontal="left" wrapText="1"/>
    </xf>
    <xf numFmtId="1" fontId="11" fillId="3" borderId="5" xfId="0" applyNumberFormat="1" applyFont="1" applyFill="1" applyBorder="1" applyAlignment="1" applyProtection="1">
      <alignment horizontal="center" vertical="center"/>
      <protection locked="0"/>
    </xf>
    <xf numFmtId="0" fontId="0" fillId="0" borderId="0" xfId="0" applyProtection="1">
      <protection locked="0"/>
    </xf>
    <xf numFmtId="0" fontId="2" fillId="0" borderId="8" xfId="0" applyFont="1" applyBorder="1" applyAlignment="1" applyProtection="1">
      <alignment horizontal="left" vertical="center" wrapText="1"/>
    </xf>
    <xf numFmtId="1" fontId="2" fillId="0" borderId="9" xfId="0" applyNumberFormat="1" applyFont="1" applyFill="1" applyBorder="1" applyAlignment="1" applyProtection="1">
      <alignment horizontal="center" vertical="center" wrapText="1"/>
    </xf>
    <xf numFmtId="49" fontId="2" fillId="4" borderId="7" xfId="0" applyNumberFormat="1" applyFont="1" applyFill="1" applyBorder="1" applyAlignment="1" applyProtection="1">
      <alignment horizontal="center" vertical="center"/>
    </xf>
    <xf numFmtId="0" fontId="2" fillId="0" borderId="10" xfId="0" applyFont="1" applyFill="1" applyBorder="1" applyAlignment="1" applyProtection="1">
      <alignment horizontal="left"/>
    </xf>
    <xf numFmtId="0" fontId="0" fillId="0" borderId="0" xfId="0" applyFill="1" applyProtection="1">
      <protection locked="0"/>
    </xf>
    <xf numFmtId="49" fontId="2" fillId="0" borderId="7" xfId="0" applyNumberFormat="1" applyFont="1" applyFill="1" applyBorder="1" applyAlignment="1" applyProtection="1">
      <alignment horizontal="center" vertical="center"/>
    </xf>
    <xf numFmtId="0" fontId="1" fillId="0" borderId="0" xfId="0" applyFont="1" applyFill="1" applyBorder="1" applyAlignment="1">
      <alignment horizontal="left" wrapText="1" indent="1"/>
    </xf>
    <xf numFmtId="0" fontId="1" fillId="0" borderId="0" xfId="5" applyProtection="1">
      <protection locked="0"/>
    </xf>
    <xf numFmtId="0" fontId="1" fillId="0" borderId="0" xfId="5" applyAlignment="1" applyProtection="1">
      <alignment horizontal="center"/>
      <protection locked="0"/>
    </xf>
    <xf numFmtId="164" fontId="0" fillId="0" borderId="0" xfId="0" applyNumberFormat="1" applyProtection="1">
      <protection locked="0"/>
    </xf>
    <xf numFmtId="0" fontId="7" fillId="0" borderId="9" xfId="0" applyFont="1" applyFill="1" applyBorder="1" applyAlignment="1" applyProtection="1">
      <alignment horizontal="center"/>
    </xf>
    <xf numFmtId="49" fontId="2" fillId="0" borderId="11" xfId="0" applyNumberFormat="1" applyFont="1" applyBorder="1" applyAlignment="1" applyProtection="1">
      <alignment horizontal="right" vertical="center"/>
    </xf>
    <xf numFmtId="0" fontId="2" fillId="0" borderId="12" xfId="0" applyFont="1" applyBorder="1" applyAlignment="1" applyProtection="1">
      <alignment vertical="center"/>
    </xf>
    <xf numFmtId="0" fontId="2" fillId="0" borderId="13" xfId="0" applyFont="1" applyBorder="1" applyProtection="1"/>
    <xf numFmtId="5" fontId="11" fillId="0" borderId="14" xfId="3" applyNumberFormat="1" applyFont="1" applyBorder="1" applyAlignment="1" applyProtection="1">
      <alignment horizontal="center" textRotation="90" wrapText="1"/>
    </xf>
    <xf numFmtId="5" fontId="11" fillId="0" borderId="15" xfId="3" applyNumberFormat="1" applyFont="1" applyBorder="1" applyAlignment="1" applyProtection="1">
      <alignment horizontal="center" textRotation="90" wrapText="1"/>
    </xf>
    <xf numFmtId="5" fontId="11" fillId="0" borderId="16" xfId="3" applyNumberFormat="1" applyFont="1" applyBorder="1" applyAlignment="1" applyProtection="1">
      <alignment horizontal="center" textRotation="90" wrapText="1"/>
    </xf>
    <xf numFmtId="0" fontId="2" fillId="0" borderId="17" xfId="3" applyFont="1" applyBorder="1" applyAlignment="1" applyProtection="1">
      <alignment horizontal="center" vertical="center"/>
    </xf>
    <xf numFmtId="0" fontId="2" fillId="0" borderId="18" xfId="3" applyFont="1" applyBorder="1" applyAlignment="1" applyProtection="1">
      <alignment horizontal="center" vertical="center"/>
    </xf>
    <xf numFmtId="0" fontId="2" fillId="0" borderId="19" xfId="3" applyFont="1" applyBorder="1" applyAlignment="1" applyProtection="1">
      <alignment horizontal="center" vertical="center"/>
    </xf>
    <xf numFmtId="0" fontId="2" fillId="0" borderId="13" xfId="0" applyFont="1" applyBorder="1" applyAlignment="1" applyProtection="1">
      <alignment wrapText="1"/>
    </xf>
    <xf numFmtId="5" fontId="11" fillId="0" borderId="20" xfId="3" applyNumberFormat="1" applyFont="1" applyBorder="1" applyAlignment="1" applyProtection="1">
      <alignment horizontal="center" textRotation="90" wrapText="1"/>
    </xf>
    <xf numFmtId="5" fontId="11" fillId="0" borderId="21" xfId="3" applyNumberFormat="1" applyFont="1" applyBorder="1" applyAlignment="1" applyProtection="1">
      <alignment horizontal="center" textRotation="90" wrapText="1"/>
    </xf>
    <xf numFmtId="5" fontId="11" fillId="0" borderId="22" xfId="3" applyNumberFormat="1" applyFont="1" applyBorder="1" applyAlignment="1" applyProtection="1">
      <alignment horizontal="center" textRotation="90" wrapText="1"/>
    </xf>
    <xf numFmtId="49" fontId="11" fillId="0" borderId="23" xfId="0" applyNumberFormat="1" applyFont="1" applyBorder="1" applyAlignment="1" applyProtection="1">
      <alignment horizontal="center" vertical="center"/>
    </xf>
    <xf numFmtId="0" fontId="2" fillId="0" borderId="24" xfId="0" quotePrefix="1" applyFont="1" applyBorder="1" applyAlignment="1" applyProtection="1">
      <alignment horizontal="right" vertical="center"/>
    </xf>
    <xf numFmtId="0" fontId="2" fillId="0" borderId="13" xfId="0" applyFont="1" applyBorder="1" applyAlignment="1" applyProtection="1">
      <alignment horizontal="right"/>
    </xf>
    <xf numFmtId="0" fontId="2" fillId="0" borderId="25" xfId="0" applyFont="1" applyBorder="1" applyProtection="1"/>
    <xf numFmtId="0" fontId="2" fillId="0" borderId="26" xfId="3" applyFont="1" applyBorder="1" applyAlignment="1" applyProtection="1">
      <alignment horizontal="center" vertical="center"/>
    </xf>
    <xf numFmtId="0" fontId="11" fillId="3" borderId="27" xfId="3" applyFont="1" applyFill="1" applyBorder="1" applyAlignment="1" applyProtection="1">
      <alignment horizontal="center" vertical="center"/>
      <protection locked="0"/>
    </xf>
    <xf numFmtId="0" fontId="2" fillId="0" borderId="28" xfId="3" applyFont="1" applyBorder="1" applyAlignment="1" applyProtection="1">
      <alignment horizontal="center" vertical="center"/>
    </xf>
    <xf numFmtId="0" fontId="2" fillId="0" borderId="27" xfId="3" applyFont="1" applyBorder="1" applyAlignment="1" applyProtection="1">
      <alignment horizontal="center" vertical="center"/>
    </xf>
    <xf numFmtId="5" fontId="2" fillId="0" borderId="27" xfId="3" applyNumberFormat="1" applyFont="1" applyBorder="1" applyAlignment="1" applyProtection="1">
      <alignment horizontal="right" vertical="top"/>
    </xf>
    <xf numFmtId="5" fontId="2" fillId="0" borderId="29" xfId="3" applyNumberFormat="1" applyFont="1" applyBorder="1" applyAlignment="1" applyProtection="1">
      <alignment horizontal="right"/>
    </xf>
    <xf numFmtId="49" fontId="2" fillId="0" borderId="30" xfId="0" applyNumberFormat="1" applyFont="1" applyBorder="1" applyProtection="1"/>
    <xf numFmtId="0" fontId="2" fillId="0" borderId="31" xfId="0" applyFont="1" applyBorder="1" applyProtection="1"/>
    <xf numFmtId="0" fontId="2" fillId="0" borderId="32" xfId="0" applyFont="1" applyBorder="1" applyAlignment="1" applyProtection="1">
      <alignment horizontal="center" vertical="center"/>
    </xf>
    <xf numFmtId="0" fontId="2" fillId="0" borderId="32" xfId="0" applyFont="1" applyBorder="1" applyProtection="1"/>
    <xf numFmtId="0" fontId="2" fillId="0" borderId="33" xfId="0" applyFont="1" applyBorder="1" applyProtection="1"/>
    <xf numFmtId="0" fontId="2" fillId="0" borderId="34" xfId="0" applyFont="1" applyBorder="1" applyProtection="1"/>
    <xf numFmtId="0" fontId="7" fillId="0" borderId="20" xfId="3" applyFont="1" applyBorder="1" applyAlignment="1" applyProtection="1">
      <alignment horizontal="center" vertical="center"/>
    </xf>
    <xf numFmtId="0" fontId="7" fillId="0" borderId="21" xfId="3" applyFont="1" applyBorder="1" applyAlignment="1" applyProtection="1">
      <alignment horizontal="center" vertical="center"/>
    </xf>
    <xf numFmtId="0" fontId="7" fillId="3" borderId="21" xfId="3" applyFont="1" applyFill="1" applyBorder="1" applyAlignment="1" applyProtection="1">
      <alignment horizontal="center" vertical="center"/>
      <protection locked="0"/>
    </xf>
    <xf numFmtId="7" fontId="7" fillId="0" borderId="21" xfId="3" applyNumberFormat="1" applyFont="1" applyBorder="1" applyAlignment="1" applyProtection="1">
      <alignment horizontal="right"/>
    </xf>
    <xf numFmtId="7" fontId="7" fillId="0" borderId="22" xfId="3" applyNumberFormat="1" applyFont="1" applyBorder="1" applyAlignment="1" applyProtection="1">
      <alignment horizontal="right"/>
    </xf>
    <xf numFmtId="0" fontId="2" fillId="0" borderId="9" xfId="4" applyFont="1" applyFill="1" applyBorder="1" applyAlignment="1" applyProtection="1">
      <alignment horizontal="center"/>
    </xf>
    <xf numFmtId="0" fontId="2" fillId="0" borderId="35" xfId="0" applyFont="1" applyBorder="1" applyProtection="1"/>
    <xf numFmtId="49" fontId="15" fillId="0" borderId="36" xfId="0" quotePrefix="1" applyNumberFormat="1" applyFont="1" applyBorder="1" applyAlignment="1" applyProtection="1">
      <alignment horizontal="left" wrapText="1"/>
    </xf>
    <xf numFmtId="0" fontId="7" fillId="0" borderId="34" xfId="0" applyFont="1" applyBorder="1" applyProtection="1"/>
    <xf numFmtId="0" fontId="2" fillId="0" borderId="0" xfId="0" applyFont="1" applyBorder="1" applyProtection="1"/>
    <xf numFmtId="0" fontId="7" fillId="0" borderId="37" xfId="0" applyFont="1" applyBorder="1" applyProtection="1"/>
    <xf numFmtId="0" fontId="15" fillId="0" borderId="38" xfId="0" applyFont="1" applyBorder="1" applyAlignment="1" applyProtection="1">
      <alignment horizontal="right"/>
    </xf>
    <xf numFmtId="7" fontId="15" fillId="0" borderId="39" xfId="0" applyNumberFormat="1" applyFont="1" applyBorder="1" applyProtection="1"/>
    <xf numFmtId="49" fontId="7" fillId="0" borderId="40" xfId="0" applyNumberFormat="1" applyFont="1" applyBorder="1" applyAlignment="1" applyProtection="1">
      <alignment vertical="top"/>
    </xf>
    <xf numFmtId="0" fontId="7" fillId="0" borderId="0" xfId="0" applyFont="1" applyBorder="1" applyAlignment="1" applyProtection="1">
      <alignment horizontal="left" vertical="top" wrapText="1"/>
    </xf>
    <xf numFmtId="0" fontId="7" fillId="0" borderId="41" xfId="0" applyFont="1" applyBorder="1" applyAlignment="1" applyProtection="1">
      <alignment horizontal="left" vertical="top" wrapText="1"/>
    </xf>
    <xf numFmtId="49" fontId="2" fillId="0" borderId="42" xfId="0" applyNumberFormat="1" applyFont="1" applyBorder="1" applyAlignment="1" applyProtection="1">
      <alignment horizontal="left" vertical="top" wrapText="1"/>
    </xf>
    <xf numFmtId="0" fontId="2" fillId="0" borderId="43"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0" xfId="0" applyFont="1" applyAlignment="1" applyProtection="1">
      <alignment horizontal="center"/>
    </xf>
    <xf numFmtId="0" fontId="2" fillId="0" borderId="11" xfId="0" applyFont="1" applyBorder="1" applyAlignment="1" applyProtection="1">
      <alignment horizontal="center"/>
    </xf>
    <xf numFmtId="0" fontId="2" fillId="0" borderId="40" xfId="0" applyFont="1" applyBorder="1" applyAlignment="1" applyProtection="1">
      <alignment horizontal="center"/>
    </xf>
    <xf numFmtId="0" fontId="2" fillId="0" borderId="40" xfId="0" quotePrefix="1" applyFont="1" applyBorder="1" applyAlignment="1" applyProtection="1">
      <alignment horizontal="center" vertical="center" textRotation="90"/>
    </xf>
    <xf numFmtId="0" fontId="2" fillId="0" borderId="40" xfId="0" applyFont="1" applyBorder="1" applyAlignment="1" applyProtection="1">
      <alignment horizontal="center" vertical="center"/>
    </xf>
    <xf numFmtId="0" fontId="0" fillId="0" borderId="40" xfId="0" applyBorder="1" applyAlignment="1" applyProtection="1">
      <alignment horizontal="center"/>
    </xf>
    <xf numFmtId="0" fontId="7" fillId="0" borderId="40" xfId="0" applyFont="1" applyBorder="1" applyAlignment="1" applyProtection="1">
      <alignment horizontal="center"/>
    </xf>
    <xf numFmtId="0" fontId="2" fillId="0" borderId="45" xfId="0" applyFont="1" applyBorder="1" applyAlignment="1" applyProtection="1">
      <alignment horizontal="center" vertical="center" wrapText="1"/>
    </xf>
    <xf numFmtId="0" fontId="13" fillId="0" borderId="40" xfId="0" applyFont="1" applyBorder="1" applyAlignment="1" applyProtection="1">
      <alignment horizontal="center"/>
    </xf>
    <xf numFmtId="0" fontId="13" fillId="0" borderId="42" xfId="0" applyFont="1" applyBorder="1" applyAlignment="1" applyProtection="1">
      <alignment horizontal="center" vertical="top" wrapText="1"/>
    </xf>
    <xf numFmtId="0" fontId="2" fillId="4" borderId="7"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49" fontId="8" fillId="0" borderId="0" xfId="0" applyNumberFormat="1" applyFont="1" applyAlignment="1" applyProtection="1">
      <alignment horizontal="center" vertical="top" wrapText="1"/>
    </xf>
    <xf numFmtId="0" fontId="2" fillId="0" borderId="46" xfId="0" applyFont="1" applyBorder="1" applyAlignment="1" applyProtection="1">
      <alignment horizontal="center" vertical="center"/>
    </xf>
    <xf numFmtId="0" fontId="2" fillId="0" borderId="13" xfId="0" applyFont="1" applyBorder="1" applyAlignment="1" applyProtection="1">
      <alignment horizontal="center"/>
    </xf>
    <xf numFmtId="0" fontId="2" fillId="0" borderId="47" xfId="0" applyFont="1" applyBorder="1" applyAlignment="1" applyProtection="1">
      <alignment horizontal="center"/>
    </xf>
    <xf numFmtId="0" fontId="2" fillId="0" borderId="1" xfId="0" applyFont="1" applyBorder="1" applyAlignment="1" applyProtection="1">
      <alignment horizontal="center" vertical="center"/>
    </xf>
    <xf numFmtId="0" fontId="7" fillId="0" borderId="34" xfId="0" applyFont="1" applyBorder="1" applyAlignment="1" applyProtection="1">
      <alignment horizontal="center"/>
    </xf>
    <xf numFmtId="0" fontId="7" fillId="0" borderId="0" xfId="0" applyFont="1" applyBorder="1" applyAlignment="1" applyProtection="1">
      <alignment horizontal="center" vertical="top" wrapText="1"/>
    </xf>
    <xf numFmtId="0" fontId="2" fillId="0" borderId="43" xfId="0" applyFont="1" applyBorder="1" applyAlignment="1" applyProtection="1">
      <alignment horizontal="center" vertical="top" wrapText="1"/>
    </xf>
    <xf numFmtId="0" fontId="0" fillId="0" borderId="0" xfId="0" applyAlignment="1" applyProtection="1">
      <alignment horizontal="center"/>
      <protection locked="0"/>
    </xf>
    <xf numFmtId="0" fontId="2" fillId="0" borderId="45" xfId="0" applyFont="1" applyFill="1" applyBorder="1" applyAlignment="1" applyProtection="1">
      <alignment horizontal="center" vertical="center" wrapText="1"/>
    </xf>
    <xf numFmtId="0" fontId="2" fillId="0" borderId="35" xfId="0" applyFont="1" applyFill="1" applyBorder="1" applyProtection="1"/>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12" fillId="0" borderId="0" xfId="0" applyFont="1" applyFill="1" applyBorder="1" applyAlignment="1">
      <alignment wrapText="1"/>
    </xf>
    <xf numFmtId="5" fontId="18" fillId="0" borderId="21" xfId="3" applyNumberFormat="1" applyFont="1" applyBorder="1" applyAlignment="1" applyProtection="1">
      <alignment horizontal="center" vertical="center" wrapText="1"/>
    </xf>
    <xf numFmtId="0" fontId="1" fillId="0" borderId="0" xfId="0" applyFont="1" applyBorder="1"/>
    <xf numFmtId="0" fontId="1" fillId="0" borderId="0" xfId="0" applyFont="1" applyFill="1" applyBorder="1" applyAlignment="1">
      <alignment horizontal="left" indent="1"/>
    </xf>
    <xf numFmtId="0" fontId="19" fillId="0" borderId="9" xfId="0" applyFont="1" applyFill="1" applyBorder="1"/>
    <xf numFmtId="0" fontId="19" fillId="0" borderId="7" xfId="0" applyFont="1" applyFill="1" applyBorder="1" applyAlignment="1">
      <alignment horizontal="center"/>
    </xf>
    <xf numFmtId="0" fontId="13" fillId="0" borderId="50" xfId="0" applyFont="1" applyBorder="1" applyAlignment="1" applyProtection="1">
      <alignment horizontal="center"/>
    </xf>
    <xf numFmtId="0" fontId="11" fillId="0" borderId="13" xfId="0" applyFont="1" applyBorder="1" applyAlignment="1" applyProtection="1">
      <alignment horizontal="center" vertical="center" wrapText="1"/>
    </xf>
    <xf numFmtId="7" fontId="7" fillId="0" borderId="21" xfId="3" applyNumberFormat="1" applyFont="1" applyBorder="1" applyAlignment="1" applyProtection="1">
      <alignment horizontal="right"/>
      <protection locked="0"/>
    </xf>
    <xf numFmtId="7" fontId="7" fillId="0" borderId="22" xfId="3" applyNumberFormat="1" applyFont="1" applyBorder="1" applyAlignment="1" applyProtection="1">
      <alignment horizontal="right"/>
      <protection locked="0"/>
    </xf>
    <xf numFmtId="0" fontId="1" fillId="0" borderId="0" xfId="0" applyFont="1" applyBorder="1" applyAlignment="1">
      <alignment wrapText="1"/>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2" fillId="0" borderId="0" xfId="2" applyFont="1" applyFill="1" applyBorder="1" applyAlignment="1">
      <alignment horizontal="left" wrapText="1"/>
    </xf>
    <xf numFmtId="0" fontId="1" fillId="0" borderId="0" xfId="2" applyFont="1" applyFill="1" applyBorder="1" applyAlignment="1">
      <alignment horizontal="left" wrapText="1"/>
    </xf>
    <xf numFmtId="0" fontId="23" fillId="0" borderId="0" xfId="2" applyFill="1" applyBorder="1" applyAlignment="1">
      <alignment horizontal="left" wrapText="1"/>
    </xf>
    <xf numFmtId="0" fontId="1" fillId="0" borderId="0" xfId="1" applyFont="1" applyFill="1" applyBorder="1" applyAlignment="1">
      <alignment horizontal="left" wrapText="1"/>
    </xf>
    <xf numFmtId="0" fontId="12" fillId="0" borderId="0" xfId="2" applyFont="1" applyFill="1" applyBorder="1" applyAlignment="1">
      <alignment wrapText="1"/>
    </xf>
    <xf numFmtId="0" fontId="1" fillId="0" borderId="0" xfId="2" applyFont="1" applyBorder="1" applyAlignment="1">
      <alignment vertical="center" wrapText="1"/>
    </xf>
    <xf numFmtId="0" fontId="15" fillId="6" borderId="46" xfId="4" applyFont="1" applyFill="1" applyBorder="1" applyAlignment="1" applyProtection="1">
      <alignment horizontal="center"/>
    </xf>
    <xf numFmtId="0" fontId="7" fillId="6" borderId="62" xfId="0" applyFont="1" applyFill="1" applyBorder="1" applyAlignment="1" applyProtection="1">
      <alignment horizontal="center" textRotation="90"/>
    </xf>
    <xf numFmtId="0" fontId="7" fillId="6" borderId="27" xfId="0" applyFont="1" applyFill="1" applyBorder="1" applyAlignment="1" applyProtection="1">
      <alignment horizontal="center" textRotation="90"/>
    </xf>
    <xf numFmtId="0" fontId="7" fillId="6" borderId="63" xfId="0" applyFont="1" applyFill="1" applyBorder="1" applyAlignment="1" applyProtection="1">
      <alignment horizontal="center" textRotation="90"/>
    </xf>
    <xf numFmtId="0" fontId="7" fillId="6" borderId="64" xfId="0" applyFont="1" applyFill="1" applyBorder="1" applyAlignment="1" applyProtection="1">
      <alignment horizontal="center" textRotation="90"/>
    </xf>
    <xf numFmtId="0" fontId="7" fillId="5" borderId="62" xfId="0" applyFont="1" applyFill="1" applyBorder="1" applyAlignment="1" applyProtection="1">
      <alignment horizontal="center" textRotation="90"/>
    </xf>
    <xf numFmtId="0" fontId="7" fillId="5" borderId="27" xfId="0" applyFont="1" applyFill="1" applyBorder="1" applyAlignment="1" applyProtection="1">
      <alignment horizontal="center" textRotation="90"/>
    </xf>
    <xf numFmtId="0" fontId="7" fillId="5" borderId="63" xfId="0" applyFont="1" applyFill="1" applyBorder="1" applyAlignment="1" applyProtection="1">
      <alignment horizontal="center" textRotation="90"/>
    </xf>
    <xf numFmtId="0" fontId="7" fillId="7" borderId="62" xfId="0" applyFont="1" applyFill="1" applyBorder="1" applyAlignment="1" applyProtection="1">
      <alignment horizontal="center" textRotation="90"/>
    </xf>
    <xf numFmtId="0" fontId="7" fillId="7" borderId="27" xfId="0" applyFont="1" applyFill="1" applyBorder="1" applyAlignment="1" applyProtection="1">
      <alignment horizontal="center" textRotation="90"/>
    </xf>
    <xf numFmtId="0" fontId="7" fillId="7" borderId="63" xfId="0" applyFont="1" applyFill="1" applyBorder="1" applyAlignment="1" applyProtection="1">
      <alignment horizontal="center" textRotation="90"/>
    </xf>
    <xf numFmtId="1" fontId="2" fillId="0" borderId="21" xfId="0" applyNumberFormat="1" applyFont="1"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34" xfId="0" applyFont="1" applyBorder="1" applyAlignment="1" applyProtection="1">
      <alignment horizontal="center" vertical="center"/>
    </xf>
    <xf numFmtId="0" fontId="7" fillId="0" borderId="0" xfId="0" applyFont="1" applyBorder="1" applyProtection="1"/>
    <xf numFmtId="49" fontId="27" fillId="0" borderId="2" xfId="0" applyNumberFormat="1" applyFont="1" applyBorder="1" applyAlignment="1" applyProtection="1">
      <alignment horizontal="center" vertical="center"/>
    </xf>
    <xf numFmtId="0" fontId="27" fillId="0" borderId="3" xfId="0" applyFont="1" applyBorder="1" applyAlignment="1" applyProtection="1">
      <alignment horizontal="center" vertical="center"/>
    </xf>
    <xf numFmtId="49" fontId="11" fillId="10" borderId="7" xfId="0" applyNumberFormat="1" applyFont="1" applyFill="1" applyBorder="1" applyAlignment="1" applyProtection="1">
      <alignment horizontal="left" vertical="center"/>
    </xf>
    <xf numFmtId="0" fontId="2" fillId="10" borderId="10" xfId="0" applyFont="1" applyFill="1" applyBorder="1" applyAlignment="1" applyProtection="1">
      <alignment horizontal="left"/>
    </xf>
    <xf numFmtId="49" fontId="11" fillId="9" borderId="7" xfId="0" applyNumberFormat="1" applyFont="1" applyFill="1" applyBorder="1" applyAlignment="1" applyProtection="1">
      <alignment horizontal="left" vertical="center"/>
    </xf>
    <xf numFmtId="0" fontId="2" fillId="9" borderId="10" xfId="0" applyFont="1" applyFill="1" applyBorder="1" applyAlignment="1" applyProtection="1">
      <alignment horizontal="left"/>
    </xf>
    <xf numFmtId="0" fontId="2" fillId="9" borderId="10" xfId="0" applyFont="1" applyFill="1" applyBorder="1" applyAlignment="1" applyProtection="1">
      <alignment horizontal="center" wrapText="1"/>
    </xf>
    <xf numFmtId="0" fontId="24" fillId="9" borderId="7" xfId="0" applyFont="1" applyFill="1" applyBorder="1" applyAlignment="1">
      <alignment horizontal="center"/>
    </xf>
    <xf numFmtId="0" fontId="19" fillId="9" borderId="9" xfId="0" applyFont="1" applyFill="1" applyBorder="1"/>
    <xf numFmtId="49" fontId="15" fillId="9" borderId="6" xfId="0" applyNumberFormat="1" applyFont="1" applyFill="1" applyBorder="1" applyAlignment="1" applyProtection="1">
      <alignment horizontal="left" vertical="center"/>
    </xf>
    <xf numFmtId="49" fontId="10" fillId="9" borderId="7" xfId="0" applyNumberFormat="1" applyFont="1" applyFill="1" applyBorder="1" applyAlignment="1" applyProtection="1">
      <alignment horizontal="left" vertical="center"/>
    </xf>
    <xf numFmtId="49" fontId="10" fillId="11" borderId="7" xfId="0" applyNumberFormat="1" applyFont="1" applyFill="1" applyBorder="1" applyAlignment="1" applyProtection="1">
      <alignment horizontal="left" vertical="center"/>
    </xf>
    <xf numFmtId="49" fontId="10" fillId="10" borderId="7" xfId="0" applyNumberFormat="1" applyFont="1" applyFill="1" applyBorder="1" applyAlignment="1" applyProtection="1">
      <alignment horizontal="left" vertical="center"/>
    </xf>
    <xf numFmtId="0" fontId="2" fillId="10" borderId="10" xfId="0" applyFont="1" applyFill="1" applyBorder="1" applyAlignment="1" applyProtection="1">
      <alignment horizontal="center" wrapText="1"/>
    </xf>
    <xf numFmtId="0" fontId="24" fillId="10" borderId="7" xfId="0" applyFont="1" applyFill="1" applyBorder="1" applyAlignment="1">
      <alignment horizontal="center"/>
    </xf>
    <xf numFmtId="0" fontId="19" fillId="10" borderId="9" xfId="0" applyFont="1" applyFill="1" applyBorder="1"/>
    <xf numFmtId="49" fontId="15" fillId="10" borderId="6" xfId="0" applyNumberFormat="1" applyFont="1" applyFill="1" applyBorder="1" applyAlignment="1" applyProtection="1">
      <alignment horizontal="left" vertical="center"/>
    </xf>
    <xf numFmtId="0" fontId="29" fillId="8" borderId="24" xfId="0" applyFont="1" applyFill="1" applyBorder="1" applyAlignment="1" applyProtection="1">
      <alignment horizontal="center" vertical="top" wrapText="1"/>
    </xf>
    <xf numFmtId="0" fontId="11" fillId="9" borderId="10" xfId="0" applyFont="1" applyFill="1" applyBorder="1" applyAlignment="1" applyProtection="1">
      <alignment horizontal="left"/>
    </xf>
    <xf numFmtId="0" fontId="11" fillId="10" borderId="10" xfId="0" applyFont="1" applyFill="1" applyBorder="1" applyAlignment="1" applyProtection="1">
      <alignment horizontal="left"/>
    </xf>
    <xf numFmtId="0" fontId="2" fillId="11" borderId="68" xfId="0" applyFont="1" applyFill="1" applyBorder="1" applyAlignment="1" applyProtection="1">
      <alignment horizontal="left" vertical="center"/>
    </xf>
    <xf numFmtId="1" fontId="2" fillId="0" borderId="69" xfId="0" applyNumberFormat="1" applyFont="1" applyFill="1" applyBorder="1" applyAlignment="1" applyProtection="1">
      <alignment horizontal="center" vertical="center" wrapText="1"/>
    </xf>
    <xf numFmtId="49" fontId="11" fillId="11" borderId="7" xfId="0" applyNumberFormat="1" applyFont="1" applyFill="1" applyBorder="1" applyAlignment="1" applyProtection="1">
      <alignment horizontal="left" vertical="center"/>
    </xf>
    <xf numFmtId="0" fontId="2" fillId="11" borderId="10" xfId="0" applyFont="1" applyFill="1" applyBorder="1" applyAlignment="1" applyProtection="1">
      <alignment horizontal="left" vertical="center"/>
    </xf>
    <xf numFmtId="49" fontId="11" fillId="11" borderId="6" xfId="0" applyNumberFormat="1" applyFont="1" applyFill="1" applyBorder="1" applyAlignment="1" applyProtection="1">
      <alignment horizontal="left" vertical="center"/>
    </xf>
    <xf numFmtId="0" fontId="2" fillId="11" borderId="10" xfId="0" applyFont="1" applyFill="1" applyBorder="1" applyAlignment="1" applyProtection="1">
      <alignment horizontal="left"/>
    </xf>
    <xf numFmtId="0" fontId="11" fillId="11" borderId="7" xfId="0" applyNumberFormat="1" applyFont="1" applyFill="1" applyBorder="1" applyAlignment="1" applyProtection="1">
      <alignment horizontal="center" vertical="center"/>
    </xf>
    <xf numFmtId="0" fontId="11" fillId="11" borderId="7" xfId="0" applyNumberFormat="1" applyFont="1" applyFill="1" applyBorder="1" applyAlignment="1" applyProtection="1">
      <alignment horizontal="left" vertical="center"/>
    </xf>
    <xf numFmtId="0" fontId="24" fillId="11" borderId="7" xfId="0" applyFont="1" applyFill="1" applyBorder="1" applyAlignment="1">
      <alignment horizontal="left"/>
    </xf>
    <xf numFmtId="0" fontId="19" fillId="11" borderId="9" xfId="0" applyFont="1" applyFill="1" applyBorder="1"/>
    <xf numFmtId="0" fontId="15" fillId="5" borderId="51" xfId="4" applyFont="1" applyFill="1" applyBorder="1" applyAlignment="1" applyProtection="1">
      <alignment horizontal="center" vertical="center"/>
    </xf>
    <xf numFmtId="0" fontId="15" fillId="5" borderId="32" xfId="4" applyFont="1" applyFill="1" applyBorder="1" applyAlignment="1" applyProtection="1">
      <alignment horizontal="center" vertical="center"/>
    </xf>
    <xf numFmtId="0" fontId="15" fillId="5" borderId="31" xfId="4" applyFont="1" applyFill="1" applyBorder="1" applyAlignment="1" applyProtection="1">
      <alignment horizontal="center" vertical="center"/>
    </xf>
    <xf numFmtId="0" fontId="28" fillId="8" borderId="67" xfId="0" applyFont="1" applyFill="1" applyBorder="1" applyAlignment="1" applyProtection="1">
      <alignment horizontal="center" vertical="top" wrapText="1"/>
    </xf>
    <xf numFmtId="0" fontId="28" fillId="8" borderId="13" xfId="0" applyFont="1" applyFill="1" applyBorder="1" applyAlignment="1" applyProtection="1">
      <alignment horizontal="center" vertical="top" wrapText="1"/>
    </xf>
    <xf numFmtId="0" fontId="15" fillId="7" borderId="51" xfId="4" applyFont="1" applyFill="1" applyBorder="1" applyAlignment="1" applyProtection="1">
      <alignment horizontal="center" vertical="center"/>
    </xf>
    <xf numFmtId="0" fontId="15" fillId="7" borderId="32" xfId="4" applyFont="1" applyFill="1" applyBorder="1" applyAlignment="1" applyProtection="1">
      <alignment horizontal="center" vertical="center"/>
    </xf>
    <xf numFmtId="0" fontId="15" fillId="7" borderId="31" xfId="4" applyFont="1" applyFill="1" applyBorder="1" applyAlignment="1" applyProtection="1">
      <alignment horizontal="center" vertical="center"/>
    </xf>
    <xf numFmtId="0" fontId="15" fillId="6" borderId="60" xfId="4" applyFont="1" applyFill="1" applyBorder="1" applyAlignment="1" applyProtection="1">
      <alignment horizontal="center"/>
    </xf>
    <xf numFmtId="0" fontId="15" fillId="6" borderId="58" xfId="0" applyFont="1" applyFill="1" applyBorder="1" applyAlignment="1" applyProtection="1">
      <alignment horizontal="center"/>
    </xf>
    <xf numFmtId="0" fontId="15" fillId="6" borderId="61" xfId="0" applyFont="1" applyFill="1" applyBorder="1" applyAlignment="1" applyProtection="1">
      <alignment horizontal="center"/>
    </xf>
    <xf numFmtId="0" fontId="15" fillId="6" borderId="58" xfId="4" applyFont="1" applyFill="1" applyBorder="1" applyAlignment="1" applyProtection="1">
      <alignment horizontal="center"/>
    </xf>
    <xf numFmtId="0" fontId="15" fillId="6" borderId="61" xfId="4" applyFont="1" applyFill="1" applyBorder="1" applyAlignment="1" applyProtection="1">
      <alignment horizontal="center"/>
    </xf>
    <xf numFmtId="0" fontId="15" fillId="5" borderId="60" xfId="4" applyFont="1" applyFill="1" applyBorder="1" applyAlignment="1" applyProtection="1">
      <alignment horizontal="center"/>
    </xf>
    <xf numFmtId="0" fontId="2" fillId="5" borderId="58" xfId="0" applyFont="1" applyFill="1" applyBorder="1" applyAlignment="1" applyProtection="1">
      <alignment horizontal="center"/>
    </xf>
    <xf numFmtId="0" fontId="2" fillId="5" borderId="61" xfId="0" applyFont="1" applyFill="1" applyBorder="1" applyAlignment="1" applyProtection="1">
      <alignment horizontal="center"/>
    </xf>
    <xf numFmtId="0" fontId="15" fillId="5" borderId="55" xfId="4" applyFont="1" applyFill="1" applyBorder="1" applyAlignment="1" applyProtection="1">
      <alignment horizontal="center"/>
    </xf>
    <xf numFmtId="0" fontId="2" fillId="5" borderId="3" xfId="0" applyFont="1" applyFill="1" applyBorder="1" applyAlignment="1" applyProtection="1">
      <alignment horizontal="center"/>
    </xf>
    <xf numFmtId="0" fontId="15" fillId="5" borderId="52" xfId="4" applyFont="1" applyFill="1" applyBorder="1" applyAlignment="1" applyProtection="1">
      <alignment horizontal="center"/>
    </xf>
    <xf numFmtId="0" fontId="2" fillId="5" borderId="34" xfId="0" applyFont="1" applyFill="1" applyBorder="1" applyAlignment="1" applyProtection="1">
      <alignment horizontal="center"/>
    </xf>
    <xf numFmtId="0" fontId="2" fillId="5" borderId="53" xfId="0" applyFont="1" applyFill="1" applyBorder="1" applyAlignment="1" applyProtection="1">
      <alignment horizontal="center"/>
    </xf>
    <xf numFmtId="0" fontId="15" fillId="5" borderId="0" xfId="4" applyFont="1" applyFill="1" applyBorder="1" applyAlignment="1" applyProtection="1">
      <alignment horizontal="center"/>
    </xf>
    <xf numFmtId="0" fontId="2" fillId="5" borderId="0" xfId="0" applyFont="1" applyFill="1" applyBorder="1" applyAlignment="1" applyProtection="1">
      <alignment horizontal="center"/>
    </xf>
    <xf numFmtId="0" fontId="15" fillId="7" borderId="52" xfId="4" applyFont="1" applyFill="1" applyBorder="1" applyAlignment="1" applyProtection="1">
      <alignment horizontal="center"/>
    </xf>
    <xf numFmtId="0" fontId="15" fillId="7" borderId="34" xfId="4" applyFont="1" applyFill="1" applyBorder="1" applyAlignment="1" applyProtection="1">
      <alignment horizontal="center"/>
    </xf>
    <xf numFmtId="0" fontId="15" fillId="7" borderId="53" xfId="4" applyFont="1" applyFill="1" applyBorder="1" applyAlignment="1" applyProtection="1">
      <alignment horizontal="center"/>
    </xf>
    <xf numFmtId="49" fontId="8" fillId="0" borderId="43" xfId="0" applyNumberFormat="1" applyFont="1" applyBorder="1" applyAlignment="1" applyProtection="1">
      <alignment horizontal="left" vertical="top"/>
    </xf>
    <xf numFmtId="0" fontId="25" fillId="10" borderId="59" xfId="0" applyFont="1" applyFill="1" applyBorder="1" applyAlignment="1" applyProtection="1">
      <alignment horizontal="center" vertical="center" wrapText="1"/>
    </xf>
    <xf numFmtId="0" fontId="26" fillId="10" borderId="54" xfId="0" applyFont="1" applyFill="1" applyBorder="1" applyAlignment="1" applyProtection="1">
      <alignment horizontal="center" vertical="center"/>
    </xf>
    <xf numFmtId="0" fontId="26" fillId="10" borderId="65" xfId="0" applyFont="1" applyFill="1" applyBorder="1" applyAlignment="1" applyProtection="1">
      <alignment horizontal="center" vertical="center"/>
    </xf>
    <xf numFmtId="0" fontId="15" fillId="6" borderId="51" xfId="4" applyFont="1" applyFill="1" applyBorder="1" applyAlignment="1" applyProtection="1">
      <alignment horizontal="center" vertical="center"/>
    </xf>
    <xf numFmtId="0" fontId="15" fillId="6" borderId="32" xfId="4" applyFont="1" applyFill="1" applyBorder="1" applyAlignment="1" applyProtection="1">
      <alignment horizontal="center" vertical="center"/>
    </xf>
    <xf numFmtId="0" fontId="15" fillId="6" borderId="31" xfId="4" applyFont="1" applyFill="1" applyBorder="1" applyAlignment="1" applyProtection="1">
      <alignment horizontal="center" vertical="center"/>
    </xf>
    <xf numFmtId="0" fontId="25" fillId="9" borderId="59" xfId="0" applyFont="1" applyFill="1" applyBorder="1" applyAlignment="1" applyProtection="1">
      <alignment horizontal="center" vertical="center" wrapText="1"/>
    </xf>
    <xf numFmtId="0" fontId="26" fillId="9" borderId="54" xfId="0" applyFont="1" applyFill="1" applyBorder="1" applyAlignment="1" applyProtection="1">
      <alignment horizontal="center" vertical="center"/>
    </xf>
    <xf numFmtId="0" fontId="26" fillId="9" borderId="66" xfId="0" applyFont="1" applyFill="1" applyBorder="1" applyAlignment="1" applyProtection="1">
      <alignment horizontal="center" vertical="center"/>
    </xf>
    <xf numFmtId="49" fontId="10" fillId="0" borderId="56" xfId="0" applyNumberFormat="1" applyFont="1" applyBorder="1" applyAlignment="1">
      <alignment horizontal="center" vertical="center" wrapText="1"/>
    </xf>
    <xf numFmtId="49" fontId="10" fillId="0" borderId="57" xfId="0" applyNumberFormat="1" applyFont="1" applyBorder="1" applyAlignment="1">
      <alignment horizontal="center" vertical="center" wrapText="1"/>
    </xf>
    <xf numFmtId="0" fontId="4" fillId="0" borderId="0" xfId="3" applyFont="1" applyBorder="1" applyAlignment="1" applyProtection="1">
      <alignment horizontal="center" vertical="center"/>
    </xf>
    <xf numFmtId="0" fontId="5" fillId="0" borderId="0" xfId="0" applyFont="1" applyBorder="1" applyAlignment="1" applyProtection="1">
      <alignment horizontal="center" vertical="center"/>
    </xf>
  </cellXfs>
  <cellStyles count="6">
    <cellStyle name="Normal" xfId="0" builtinId="0"/>
    <cellStyle name="Normal 2" xfId="1"/>
    <cellStyle name="Normal 4" xfId="2"/>
    <cellStyle name="Normal_ACS&amp;H501_01" xfId="3"/>
    <cellStyle name="Normal_ACS600 Customer Spare Parts List" xfId="4"/>
    <cellStyle name="Normal_Drive Spares" xfId="5"/>
  </cellStyles>
  <dxfs count="9">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60</xdr:row>
      <xdr:rowOff>13716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315200" cy="9729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203370</xdr:colOff>
      <xdr:row>0</xdr:row>
      <xdr:rowOff>281888</xdr:rowOff>
    </xdr:from>
    <xdr:to>
      <xdr:col>37</xdr:col>
      <xdr:colOff>190499</xdr:colOff>
      <xdr:row>0</xdr:row>
      <xdr:rowOff>535781</xdr:rowOff>
    </xdr:to>
    <xdr:sp macro="" textlink="">
      <xdr:nvSpPr>
        <xdr:cNvPr id="5913" name="Text Box 793"/>
        <xdr:cNvSpPr txBox="1">
          <a:spLocks noChangeArrowheads="1"/>
        </xdr:cNvSpPr>
      </xdr:nvSpPr>
      <xdr:spPr bwMode="auto">
        <a:xfrm>
          <a:off x="6466058" y="281888"/>
          <a:ext cx="7226129" cy="253893"/>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l" rtl="0">
            <a:defRPr sz="1000"/>
          </a:pPr>
          <a:r>
            <a:rPr lang="en-US" sz="1000" b="0" i="0" strike="noStrike">
              <a:solidFill>
                <a:srgbClr val="000000"/>
              </a:solidFill>
              <a:latin typeface="Arial" pitchFamily="34" charset="0"/>
              <a:cs typeface="Arial" pitchFamily="34" charset="0"/>
            </a:rPr>
            <a:t>If</a:t>
          </a:r>
          <a:r>
            <a:rPr lang="en-US" sz="1000" b="0" i="0" strike="noStrike" baseline="0">
              <a:solidFill>
                <a:srgbClr val="000000"/>
              </a:solidFill>
              <a:latin typeface="Arial" pitchFamily="34" charset="0"/>
              <a:cs typeface="Arial" pitchFamily="34" charset="0"/>
            </a:rPr>
            <a:t> you have any questions, please contact Technical Support </a:t>
          </a:r>
          <a:r>
            <a:rPr lang="en-US" sz="1000" b="0" i="0" strike="noStrike">
              <a:solidFill>
                <a:srgbClr val="000000"/>
              </a:solidFill>
              <a:latin typeface="Arial" pitchFamily="34" charset="0"/>
              <a:cs typeface="Arial" pitchFamily="34" charset="0"/>
            </a:rPr>
            <a:t>at 1-800-752-0696 opt. 1, opt. 1 or  US-drivessupport@abb.com</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666750</xdr:colOff>
          <xdr:row>11</xdr:row>
          <xdr:rowOff>304800</xdr:rowOff>
        </xdr:from>
        <xdr:to>
          <xdr:col>1</xdr:col>
          <xdr:colOff>1838325</xdr:colOff>
          <xdr:row>11</xdr:row>
          <xdr:rowOff>771525</xdr:rowOff>
        </xdr:to>
        <xdr:sp macro="" textlink="">
          <xdr:nvSpPr>
            <xdr:cNvPr id="68609" name="CommandButton1" hidden="1">
              <a:extLst>
                <a:ext uri="{63B3BB69-23CF-44E3-9099-C40C66FF867C}">
                  <a14:compatExt spid="_x0000_s6860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5.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50"/>
  <sheetViews>
    <sheetView zoomScale="90" zoomScaleNormal="90" zoomScaleSheetLayoutView="115" workbookViewId="0"/>
  </sheetViews>
  <sheetFormatPr defaultColWidth="0" defaultRowHeight="12.75" customHeight="1" x14ac:dyDescent="0.2"/>
  <cols>
    <col min="1" max="1" width="112.7109375" style="22" customWidth="1"/>
    <col min="2" max="2" width="113.7109375" style="22" customWidth="1"/>
    <col min="3" max="16384" width="0" style="22" hidden="1"/>
  </cols>
  <sheetData>
    <row r="1" spans="1:2" s="21" customFormat="1" ht="26.25" customHeight="1" x14ac:dyDescent="0.2">
      <c r="A1" s="20" t="s">
        <v>55</v>
      </c>
      <c r="B1" s="20"/>
    </row>
    <row r="2" spans="1:2" ht="39" customHeight="1" x14ac:dyDescent="0.2">
      <c r="A2" s="122" t="s">
        <v>86</v>
      </c>
    </row>
    <row r="3" spans="1:2" ht="12.75" customHeight="1" x14ac:dyDescent="0.2">
      <c r="A3" s="23"/>
      <c r="B3" s="114"/>
    </row>
    <row r="4" spans="1:2" ht="12.75" customHeight="1" x14ac:dyDescent="0.2">
      <c r="A4" s="23" t="s">
        <v>59</v>
      </c>
      <c r="B4" s="114"/>
    </row>
    <row r="5" spans="1:2" ht="12.75" customHeight="1" x14ac:dyDescent="0.2">
      <c r="A5" s="123" t="s">
        <v>68</v>
      </c>
      <c r="B5" s="23"/>
    </row>
    <row r="6" spans="1:2" ht="12.75" customHeight="1" x14ac:dyDescent="0.2">
      <c r="A6" s="123" t="s">
        <v>304</v>
      </c>
      <c r="B6" s="34"/>
    </row>
    <row r="7" spans="1:2" ht="26.25" customHeight="1" x14ac:dyDescent="0.2">
      <c r="A7" s="123" t="s">
        <v>69</v>
      </c>
      <c r="B7" s="34"/>
    </row>
    <row r="8" spans="1:2" ht="12.75" customHeight="1" x14ac:dyDescent="0.2">
      <c r="A8" s="123"/>
      <c r="B8" s="34"/>
    </row>
    <row r="9" spans="1:2" ht="12.75" customHeight="1" x14ac:dyDescent="0.2">
      <c r="A9" s="25" t="s">
        <v>53</v>
      </c>
      <c r="B9" s="25"/>
    </row>
    <row r="10" spans="1:2" ht="12.75" customHeight="1" x14ac:dyDescent="0.2">
      <c r="A10" s="123" t="s">
        <v>50</v>
      </c>
      <c r="B10" s="24"/>
    </row>
    <row r="11" spans="1:2" ht="12.75" customHeight="1" x14ac:dyDescent="0.2">
      <c r="A11" s="123" t="s">
        <v>51</v>
      </c>
      <c r="B11" s="24"/>
    </row>
    <row r="12" spans="1:2" ht="12.75" customHeight="1" x14ac:dyDescent="0.2">
      <c r="A12" s="124" t="s">
        <v>52</v>
      </c>
      <c r="B12" s="24"/>
    </row>
    <row r="13" spans="1:2" ht="12.75" customHeight="1" x14ac:dyDescent="0.2">
      <c r="A13" s="124" t="s">
        <v>54</v>
      </c>
      <c r="B13" s="24"/>
    </row>
    <row r="14" spans="1:2" ht="25.5" customHeight="1" x14ac:dyDescent="0.2">
      <c r="A14" s="124" t="s">
        <v>60</v>
      </c>
      <c r="B14" s="24"/>
    </row>
    <row r="15" spans="1:2" ht="12.75" customHeight="1" x14ac:dyDescent="0.2">
      <c r="A15" s="124"/>
      <c r="B15" s="25"/>
    </row>
    <row r="16" spans="1:2" ht="12.75" customHeight="1" x14ac:dyDescent="0.2">
      <c r="A16" s="25" t="s">
        <v>70</v>
      </c>
      <c r="B16" s="34"/>
    </row>
    <row r="17" spans="1:2" ht="12.75" customHeight="1" x14ac:dyDescent="0.2">
      <c r="A17" s="124" t="s">
        <v>50</v>
      </c>
      <c r="B17" s="24"/>
    </row>
    <row r="18" spans="1:2" ht="12.75" customHeight="1" x14ac:dyDescent="0.2">
      <c r="A18" s="123" t="s">
        <v>71</v>
      </c>
      <c r="B18" s="24"/>
    </row>
    <row r="19" spans="1:2" ht="12.75" customHeight="1" x14ac:dyDescent="0.2">
      <c r="A19" s="123" t="s">
        <v>72</v>
      </c>
      <c r="B19" s="115"/>
    </row>
    <row r="20" spans="1:2" ht="25.5" customHeight="1" x14ac:dyDescent="0.2">
      <c r="A20" s="123" t="s">
        <v>73</v>
      </c>
      <c r="B20" s="24"/>
    </row>
    <row r="21" spans="1:2" ht="26.25" customHeight="1" x14ac:dyDescent="0.2">
      <c r="A21" s="123" t="s">
        <v>74</v>
      </c>
      <c r="B21" s="24"/>
    </row>
    <row r="22" spans="1:2" ht="12.75" customHeight="1" x14ac:dyDescent="0.2">
      <c r="A22" s="25"/>
      <c r="B22" s="24"/>
    </row>
    <row r="23" spans="1:2" s="23" customFormat="1" ht="12.75" customHeight="1" x14ac:dyDescent="0.2">
      <c r="A23" s="125" t="s">
        <v>41</v>
      </c>
      <c r="B23" s="34"/>
    </row>
    <row r="24" spans="1:2" s="23" customFormat="1" ht="12.75" customHeight="1" x14ac:dyDescent="0.2">
      <c r="A24" s="126" t="s">
        <v>305</v>
      </c>
      <c r="B24" s="24"/>
    </row>
    <row r="25" spans="1:2" s="23" customFormat="1" ht="12.75" customHeight="1" x14ac:dyDescent="0.2">
      <c r="A25" s="127" t="s">
        <v>42</v>
      </c>
      <c r="B25" s="24"/>
    </row>
    <row r="26" spans="1:2" s="23" customFormat="1" ht="12.75" customHeight="1" x14ac:dyDescent="0.2">
      <c r="A26" s="127" t="s">
        <v>43</v>
      </c>
      <c r="B26" s="24"/>
    </row>
    <row r="27" spans="1:2" s="23" customFormat="1" ht="39" customHeight="1" x14ac:dyDescent="0.2">
      <c r="A27" s="128" t="s">
        <v>75</v>
      </c>
      <c r="B27" s="34"/>
    </row>
    <row r="28" spans="1:2" ht="12.75" customHeight="1" x14ac:dyDescent="0.2">
      <c r="A28" s="127" t="s">
        <v>44</v>
      </c>
      <c r="B28" s="25"/>
    </row>
    <row r="29" spans="1:2" ht="12.75" customHeight="1" x14ac:dyDescent="0.2">
      <c r="A29" s="127" t="s">
        <v>45</v>
      </c>
      <c r="B29" s="24"/>
    </row>
    <row r="30" spans="1:2" ht="12.75" customHeight="1" x14ac:dyDescent="0.2">
      <c r="A30" s="126" t="s">
        <v>46</v>
      </c>
      <c r="B30" s="34"/>
    </row>
    <row r="31" spans="1:2" ht="12.75" customHeight="1" x14ac:dyDescent="0.2">
      <c r="A31" s="126" t="s">
        <v>76</v>
      </c>
      <c r="B31" s="24"/>
    </row>
    <row r="32" spans="1:2" ht="12.75" customHeight="1" x14ac:dyDescent="0.2">
      <c r="A32" s="127" t="s">
        <v>47</v>
      </c>
      <c r="B32" s="34"/>
    </row>
    <row r="33" spans="1:2" ht="12.75" customHeight="1" x14ac:dyDescent="0.2">
      <c r="A33" s="126" t="s">
        <v>77</v>
      </c>
      <c r="B33" s="34"/>
    </row>
    <row r="34" spans="1:2" ht="12.75" customHeight="1" x14ac:dyDescent="0.2">
      <c r="A34" s="126" t="s">
        <v>78</v>
      </c>
      <c r="B34" s="24"/>
    </row>
    <row r="35" spans="1:2" ht="12.75" customHeight="1" x14ac:dyDescent="0.2">
      <c r="A35" s="126" t="s">
        <v>79</v>
      </c>
      <c r="B35" s="24"/>
    </row>
    <row r="36" spans="1:2" ht="37.5" customHeight="1" x14ac:dyDescent="0.2">
      <c r="A36" s="126" t="s">
        <v>80</v>
      </c>
      <c r="B36" s="112"/>
    </row>
    <row r="37" spans="1:2" ht="12.75" customHeight="1" x14ac:dyDescent="0.2">
      <c r="A37" s="126"/>
      <c r="B37" s="34"/>
    </row>
    <row r="38" spans="1:2" ht="12.75" customHeight="1" x14ac:dyDescent="0.2">
      <c r="A38" s="125" t="s">
        <v>48</v>
      </c>
    </row>
    <row r="39" spans="1:2" ht="12.75" customHeight="1" x14ac:dyDescent="0.2">
      <c r="A39" s="127" t="s">
        <v>58</v>
      </c>
      <c r="B39" s="34"/>
    </row>
    <row r="40" spans="1:2" ht="12.75" customHeight="1" x14ac:dyDescent="0.2">
      <c r="A40" s="126" t="s">
        <v>306</v>
      </c>
      <c r="B40" s="34"/>
    </row>
    <row r="41" spans="1:2" ht="12.75" customHeight="1" x14ac:dyDescent="0.2">
      <c r="A41" s="127" t="s">
        <v>81</v>
      </c>
    </row>
    <row r="42" spans="1:2" ht="12.75" customHeight="1" x14ac:dyDescent="0.2">
      <c r="A42" s="126" t="s">
        <v>307</v>
      </c>
    </row>
    <row r="43" spans="1:2" ht="25.5" customHeight="1" x14ac:dyDescent="0.2">
      <c r="A43" s="126" t="s">
        <v>308</v>
      </c>
      <c r="B43" s="34"/>
    </row>
    <row r="44" spans="1:2" ht="25.5" customHeight="1" x14ac:dyDescent="0.2">
      <c r="A44" s="126" t="s">
        <v>82</v>
      </c>
    </row>
    <row r="45" spans="1:2" ht="26.25" customHeight="1" x14ac:dyDescent="0.2">
      <c r="A45" s="127" t="s">
        <v>61</v>
      </c>
    </row>
    <row r="46" spans="1:2" ht="12.75" customHeight="1" x14ac:dyDescent="0.2">
      <c r="A46" s="127"/>
      <c r="B46" s="34"/>
    </row>
    <row r="47" spans="1:2" ht="12.75" customHeight="1" x14ac:dyDescent="0.2">
      <c r="A47" s="129" t="s">
        <v>0</v>
      </c>
    </row>
    <row r="48" spans="1:2" ht="12.75" customHeight="1" x14ac:dyDescent="0.2">
      <c r="A48" s="126" t="s">
        <v>83</v>
      </c>
    </row>
    <row r="49" spans="1:2" ht="12.75" customHeight="1" x14ac:dyDescent="0.2">
      <c r="A49" s="130" t="s">
        <v>84</v>
      </c>
      <c r="B49" s="34"/>
    </row>
    <row r="50" spans="1:2" ht="12.75" customHeight="1" x14ac:dyDescent="0.2">
      <c r="A50" s="126" t="s">
        <v>85</v>
      </c>
    </row>
  </sheetData>
  <sheetProtection algorithmName="SHA-512" hashValue="uVlcau6TYEPFxLpAzyZJBdgnVGbS3dgFbrDaH4N7kv/Jxfu6QKh+tqUZc9RjY3RcTKldoD/auEq+/fRyiHJj2Q==" saltValue="TvcTgUckDVaR4h4JeyrEkg==" spinCount="100000" sheet="1" objects="1" scenarios="1"/>
  <phoneticPr fontId="0" type="noConversion"/>
  <pageMargins left="0.75" right="0.75" top="0.69" bottom="0.88" header="0.5" footer="0.5"/>
  <pageSetup paperSize="167" scale="85" orientation="landscape" r:id="rId1"/>
  <headerFooter alignWithMargins="0">
    <oddFooter>&amp;RR090629</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G117"/>
  <sheetViews>
    <sheetView tabSelected="1" zoomScale="80" zoomScaleNormal="80" workbookViewId="0">
      <pane xSplit="5" ySplit="6" topLeftCell="F7" activePane="bottomRight" state="frozen"/>
      <selection activeCell="B1" sqref="B1"/>
      <selection pane="topRight" activeCell="F1" sqref="F1"/>
      <selection pane="bottomLeft" activeCell="B7" sqref="B7"/>
      <selection pane="bottomRight" activeCell="B1" sqref="B1:C1"/>
    </sheetView>
  </sheetViews>
  <sheetFormatPr defaultRowHeight="12.75" x14ac:dyDescent="0.2"/>
  <cols>
    <col min="1" max="1" width="6.140625" style="27" hidden="1" customWidth="1"/>
    <col min="2" max="2" width="18.7109375" style="27" customWidth="1"/>
    <col min="3" max="3" width="60" style="27" customWidth="1"/>
    <col min="4" max="4" width="9.140625" style="107" customWidth="1"/>
    <col min="5" max="5" width="4.7109375" style="27" hidden="1" customWidth="1"/>
    <col min="6" max="40" width="3.42578125" style="27" customWidth="1"/>
    <col min="41" max="41" width="23.5703125" style="27" customWidth="1"/>
    <col min="42" max="76" width="3.42578125" style="27" customWidth="1"/>
    <col min="77" max="77" width="5.42578125" style="27" hidden="1" customWidth="1"/>
    <col min="78" max="78" width="7.5703125" style="27" customWidth="1"/>
    <col min="79" max="79" width="6.85546875" style="27" customWidth="1"/>
    <col min="80" max="81" width="9.140625" style="27"/>
    <col min="82" max="82" width="14.42578125" style="27" customWidth="1"/>
    <col min="83" max="83" width="13.42578125" style="27" customWidth="1"/>
    <col min="84" max="16384" width="9.140625" style="27"/>
  </cols>
  <sheetData>
    <row r="1" spans="1:85" ht="80.099999999999994" customHeight="1" thickBot="1" x14ac:dyDescent="0.25">
      <c r="A1" s="87"/>
      <c r="B1" s="203" t="s">
        <v>301</v>
      </c>
      <c r="C1" s="203"/>
      <c r="D1" s="99"/>
      <c r="E1" s="11"/>
      <c r="F1" s="9"/>
      <c r="G1" s="9"/>
      <c r="H1" s="9"/>
      <c r="I1" s="9"/>
      <c r="J1" s="9"/>
      <c r="K1" s="9"/>
      <c r="L1" s="9"/>
      <c r="M1" s="9"/>
      <c r="N1" s="9"/>
      <c r="O1" s="9"/>
      <c r="P1" s="9"/>
      <c r="Q1" s="9"/>
      <c r="R1" s="9"/>
      <c r="S1" s="9"/>
      <c r="T1" s="9"/>
      <c r="U1" s="9"/>
      <c r="V1" s="9"/>
      <c r="W1" s="9"/>
      <c r="X1" s="9"/>
      <c r="Y1" s="9"/>
      <c r="Z1" s="9"/>
      <c r="AA1" s="9"/>
      <c r="AB1" s="9"/>
      <c r="AC1" s="9"/>
      <c r="AD1" s="12"/>
      <c r="AE1" s="10"/>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11"/>
      <c r="BZ1" s="10"/>
      <c r="CA1" s="10"/>
      <c r="CB1" s="10"/>
      <c r="CC1" s="10"/>
      <c r="CD1" s="10"/>
      <c r="CE1" s="10"/>
    </row>
    <row r="2" spans="1:85" ht="48" customHeight="1" thickTop="1" thickBot="1" x14ac:dyDescent="0.25">
      <c r="A2" s="88"/>
      <c r="B2" s="39" t="s">
        <v>56</v>
      </c>
      <c r="C2" s="40" t="s">
        <v>300</v>
      </c>
      <c r="D2" s="100"/>
      <c r="E2" s="41"/>
      <c r="F2" s="210" t="s">
        <v>283</v>
      </c>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2"/>
      <c r="AO2" s="180" t="s">
        <v>252</v>
      </c>
      <c r="AP2" s="204" t="s">
        <v>284</v>
      </c>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6"/>
      <c r="BY2" s="9"/>
      <c r="BZ2" s="42"/>
      <c r="CA2" s="43"/>
      <c r="CB2" s="43"/>
      <c r="CC2" s="43"/>
      <c r="CD2" s="43"/>
      <c r="CE2" s="44"/>
    </row>
    <row r="3" spans="1:85" ht="16.5" customHeight="1" thickBot="1" x14ac:dyDescent="0.25">
      <c r="A3" s="89"/>
      <c r="B3" s="13"/>
      <c r="C3" s="14"/>
      <c r="D3" s="101"/>
      <c r="E3" s="41"/>
      <c r="F3" s="207" t="s">
        <v>88</v>
      </c>
      <c r="G3" s="208"/>
      <c r="H3" s="208"/>
      <c r="I3" s="208"/>
      <c r="J3" s="208"/>
      <c r="K3" s="208"/>
      <c r="L3" s="208"/>
      <c r="M3" s="208"/>
      <c r="N3" s="208"/>
      <c r="O3" s="209"/>
      <c r="P3" s="177" t="s">
        <v>89</v>
      </c>
      <c r="Q3" s="178"/>
      <c r="R3" s="178"/>
      <c r="S3" s="178"/>
      <c r="T3" s="178"/>
      <c r="U3" s="178"/>
      <c r="V3" s="178"/>
      <c r="W3" s="178"/>
      <c r="X3" s="178"/>
      <c r="Y3" s="178"/>
      <c r="Z3" s="178"/>
      <c r="AA3" s="178"/>
      <c r="AB3" s="179"/>
      <c r="AC3" s="182" t="s">
        <v>90</v>
      </c>
      <c r="AD3" s="183"/>
      <c r="AE3" s="183"/>
      <c r="AF3" s="183"/>
      <c r="AG3" s="183"/>
      <c r="AH3" s="183"/>
      <c r="AI3" s="183"/>
      <c r="AJ3" s="183"/>
      <c r="AK3" s="183"/>
      <c r="AL3" s="183"/>
      <c r="AM3" s="183"/>
      <c r="AN3" s="184"/>
      <c r="AO3" s="181"/>
      <c r="AP3" s="207" t="s">
        <v>88</v>
      </c>
      <c r="AQ3" s="208"/>
      <c r="AR3" s="208"/>
      <c r="AS3" s="208"/>
      <c r="AT3" s="208"/>
      <c r="AU3" s="208"/>
      <c r="AV3" s="208"/>
      <c r="AW3" s="208"/>
      <c r="AX3" s="208"/>
      <c r="AY3" s="209"/>
      <c r="AZ3" s="177" t="s">
        <v>89</v>
      </c>
      <c r="BA3" s="178"/>
      <c r="BB3" s="178"/>
      <c r="BC3" s="178"/>
      <c r="BD3" s="178"/>
      <c r="BE3" s="178"/>
      <c r="BF3" s="178"/>
      <c r="BG3" s="178"/>
      <c r="BH3" s="178"/>
      <c r="BI3" s="178"/>
      <c r="BJ3" s="178"/>
      <c r="BK3" s="178"/>
      <c r="BL3" s="179"/>
      <c r="BM3" s="183" t="s">
        <v>90</v>
      </c>
      <c r="BN3" s="183"/>
      <c r="BO3" s="183"/>
      <c r="BP3" s="183"/>
      <c r="BQ3" s="183"/>
      <c r="BR3" s="183"/>
      <c r="BS3" s="183"/>
      <c r="BT3" s="183"/>
      <c r="BU3" s="183"/>
      <c r="BV3" s="183"/>
      <c r="BW3" s="183"/>
      <c r="BX3" s="183"/>
      <c r="BY3" s="9"/>
      <c r="BZ3" s="45"/>
      <c r="CA3" s="46"/>
      <c r="CB3" s="46"/>
      <c r="CC3" s="46"/>
      <c r="CD3" s="46"/>
      <c r="CE3" s="47"/>
    </row>
    <row r="4" spans="1:85" ht="12.75" customHeight="1" x14ac:dyDescent="0.2">
      <c r="A4" s="89"/>
      <c r="B4" s="13"/>
      <c r="C4" s="14"/>
      <c r="D4" s="101"/>
      <c r="E4" s="41"/>
      <c r="F4" s="185" t="s">
        <v>91</v>
      </c>
      <c r="G4" s="186"/>
      <c r="H4" s="186"/>
      <c r="I4" s="186"/>
      <c r="J4" s="187"/>
      <c r="K4" s="131" t="s">
        <v>92</v>
      </c>
      <c r="L4" s="185" t="s">
        <v>93</v>
      </c>
      <c r="M4" s="188"/>
      <c r="N4" s="189"/>
      <c r="O4" s="131" t="s">
        <v>94</v>
      </c>
      <c r="P4" s="190" t="s">
        <v>91</v>
      </c>
      <c r="Q4" s="191"/>
      <c r="R4" s="191"/>
      <c r="S4" s="191"/>
      <c r="T4" s="192"/>
      <c r="U4" s="193" t="s">
        <v>92</v>
      </c>
      <c r="V4" s="194"/>
      <c r="W4" s="195" t="s">
        <v>93</v>
      </c>
      <c r="X4" s="196"/>
      <c r="Y4" s="197"/>
      <c r="Z4" s="198" t="s">
        <v>94</v>
      </c>
      <c r="AA4" s="199"/>
      <c r="AB4" s="199"/>
      <c r="AC4" s="200" t="s">
        <v>92</v>
      </c>
      <c r="AD4" s="201"/>
      <c r="AE4" s="201"/>
      <c r="AF4" s="201"/>
      <c r="AG4" s="201"/>
      <c r="AH4" s="202"/>
      <c r="AI4" s="200" t="s">
        <v>93</v>
      </c>
      <c r="AJ4" s="202"/>
      <c r="AK4" s="200" t="s">
        <v>94</v>
      </c>
      <c r="AL4" s="201"/>
      <c r="AM4" s="201"/>
      <c r="AN4" s="202"/>
      <c r="AO4" s="181"/>
      <c r="AP4" s="185" t="s">
        <v>91</v>
      </c>
      <c r="AQ4" s="186"/>
      <c r="AR4" s="186"/>
      <c r="AS4" s="186"/>
      <c r="AT4" s="187"/>
      <c r="AU4" s="131" t="s">
        <v>92</v>
      </c>
      <c r="AV4" s="185" t="s">
        <v>93</v>
      </c>
      <c r="AW4" s="188"/>
      <c r="AX4" s="189"/>
      <c r="AY4" s="131" t="s">
        <v>94</v>
      </c>
      <c r="AZ4" s="190" t="s">
        <v>91</v>
      </c>
      <c r="BA4" s="191"/>
      <c r="BB4" s="191"/>
      <c r="BC4" s="191"/>
      <c r="BD4" s="192"/>
      <c r="BE4" s="193" t="s">
        <v>92</v>
      </c>
      <c r="BF4" s="194"/>
      <c r="BG4" s="195" t="s">
        <v>93</v>
      </c>
      <c r="BH4" s="196"/>
      <c r="BI4" s="197"/>
      <c r="BJ4" s="198" t="s">
        <v>94</v>
      </c>
      <c r="BK4" s="199"/>
      <c r="BL4" s="199"/>
      <c r="BM4" s="200" t="s">
        <v>92</v>
      </c>
      <c r="BN4" s="201"/>
      <c r="BO4" s="201"/>
      <c r="BP4" s="201"/>
      <c r="BQ4" s="201"/>
      <c r="BR4" s="202"/>
      <c r="BS4" s="200" t="s">
        <v>93</v>
      </c>
      <c r="BT4" s="202"/>
      <c r="BU4" s="200" t="s">
        <v>94</v>
      </c>
      <c r="BV4" s="201"/>
      <c r="BW4" s="201"/>
      <c r="BX4" s="202"/>
      <c r="BY4" s="9"/>
      <c r="BZ4" s="45"/>
      <c r="CA4" s="46"/>
      <c r="CB4" s="46"/>
      <c r="CC4" s="46"/>
      <c r="CD4" s="46"/>
      <c r="CE4" s="47"/>
    </row>
    <row r="5" spans="1:85" ht="126.75" customHeight="1" thickBot="1" x14ac:dyDescent="0.25">
      <c r="A5" s="90" t="b">
        <v>1</v>
      </c>
      <c r="B5" s="147" t="s">
        <v>20</v>
      </c>
      <c r="C5" s="148" t="s">
        <v>21</v>
      </c>
      <c r="D5" s="119" t="s">
        <v>198</v>
      </c>
      <c r="E5" s="48" t="s">
        <v>24</v>
      </c>
      <c r="F5" s="132" t="s">
        <v>207</v>
      </c>
      <c r="G5" s="133" t="s">
        <v>206</v>
      </c>
      <c r="H5" s="133" t="s">
        <v>208</v>
      </c>
      <c r="I5" s="133" t="s">
        <v>209</v>
      </c>
      <c r="J5" s="134" t="s">
        <v>210</v>
      </c>
      <c r="K5" s="135" t="s">
        <v>211</v>
      </c>
      <c r="L5" s="132" t="s">
        <v>212</v>
      </c>
      <c r="M5" s="133" t="s">
        <v>213</v>
      </c>
      <c r="N5" s="134" t="s">
        <v>214</v>
      </c>
      <c r="O5" s="135" t="s">
        <v>215</v>
      </c>
      <c r="P5" s="136" t="s">
        <v>216</v>
      </c>
      <c r="Q5" s="137" t="s">
        <v>217</v>
      </c>
      <c r="R5" s="137" t="s">
        <v>218</v>
      </c>
      <c r="S5" s="137" t="s">
        <v>219</v>
      </c>
      <c r="T5" s="138" t="s">
        <v>220</v>
      </c>
      <c r="U5" s="136" t="s">
        <v>221</v>
      </c>
      <c r="V5" s="138" t="s">
        <v>222</v>
      </c>
      <c r="W5" s="136" t="s">
        <v>223</v>
      </c>
      <c r="X5" s="137" t="s">
        <v>224</v>
      </c>
      <c r="Y5" s="138" t="s">
        <v>225</v>
      </c>
      <c r="Z5" s="136" t="s">
        <v>226</v>
      </c>
      <c r="AA5" s="137" t="s">
        <v>227</v>
      </c>
      <c r="AB5" s="138" t="s">
        <v>228</v>
      </c>
      <c r="AC5" s="139" t="s">
        <v>229</v>
      </c>
      <c r="AD5" s="140" t="s">
        <v>230</v>
      </c>
      <c r="AE5" s="140" t="s">
        <v>231</v>
      </c>
      <c r="AF5" s="140" t="s">
        <v>232</v>
      </c>
      <c r="AG5" s="140" t="s">
        <v>233</v>
      </c>
      <c r="AH5" s="141" t="s">
        <v>234</v>
      </c>
      <c r="AI5" s="139" t="s">
        <v>235</v>
      </c>
      <c r="AJ5" s="141" t="s">
        <v>236</v>
      </c>
      <c r="AK5" s="139" t="s">
        <v>237</v>
      </c>
      <c r="AL5" s="140" t="s">
        <v>238</v>
      </c>
      <c r="AM5" s="140" t="s">
        <v>239</v>
      </c>
      <c r="AN5" s="141" t="s">
        <v>240</v>
      </c>
      <c r="AO5" s="164" t="s">
        <v>286</v>
      </c>
      <c r="AP5" s="132" t="s">
        <v>207</v>
      </c>
      <c r="AQ5" s="133" t="s">
        <v>206</v>
      </c>
      <c r="AR5" s="133" t="s">
        <v>208</v>
      </c>
      <c r="AS5" s="133" t="s">
        <v>209</v>
      </c>
      <c r="AT5" s="134" t="s">
        <v>210</v>
      </c>
      <c r="AU5" s="135" t="s">
        <v>211</v>
      </c>
      <c r="AV5" s="132" t="s">
        <v>212</v>
      </c>
      <c r="AW5" s="133" t="s">
        <v>213</v>
      </c>
      <c r="AX5" s="134" t="s">
        <v>214</v>
      </c>
      <c r="AY5" s="135" t="s">
        <v>215</v>
      </c>
      <c r="AZ5" s="136" t="s">
        <v>216</v>
      </c>
      <c r="BA5" s="137" t="s">
        <v>217</v>
      </c>
      <c r="BB5" s="137" t="s">
        <v>218</v>
      </c>
      <c r="BC5" s="137" t="s">
        <v>219</v>
      </c>
      <c r="BD5" s="138" t="s">
        <v>220</v>
      </c>
      <c r="BE5" s="136" t="s">
        <v>221</v>
      </c>
      <c r="BF5" s="138" t="s">
        <v>222</v>
      </c>
      <c r="BG5" s="136" t="s">
        <v>223</v>
      </c>
      <c r="BH5" s="137" t="s">
        <v>224</v>
      </c>
      <c r="BI5" s="138" t="s">
        <v>225</v>
      </c>
      <c r="BJ5" s="136" t="s">
        <v>226</v>
      </c>
      <c r="BK5" s="137" t="s">
        <v>227</v>
      </c>
      <c r="BL5" s="138" t="s">
        <v>228</v>
      </c>
      <c r="BM5" s="139" t="s">
        <v>229</v>
      </c>
      <c r="BN5" s="140" t="s">
        <v>230</v>
      </c>
      <c r="BO5" s="140" t="s">
        <v>231</v>
      </c>
      <c r="BP5" s="140" t="s">
        <v>232</v>
      </c>
      <c r="BQ5" s="140" t="s">
        <v>233</v>
      </c>
      <c r="BR5" s="141" t="s">
        <v>234</v>
      </c>
      <c r="BS5" s="139" t="s">
        <v>235</v>
      </c>
      <c r="BT5" s="141" t="s">
        <v>236</v>
      </c>
      <c r="BU5" s="139" t="s">
        <v>237</v>
      </c>
      <c r="BV5" s="140" t="s">
        <v>238</v>
      </c>
      <c r="BW5" s="140" t="s">
        <v>239</v>
      </c>
      <c r="BX5" s="141" t="s">
        <v>240</v>
      </c>
      <c r="BY5" s="9"/>
      <c r="BZ5" s="49" t="s">
        <v>1</v>
      </c>
      <c r="CA5" s="50" t="s">
        <v>2</v>
      </c>
      <c r="CB5" s="50" t="s">
        <v>3</v>
      </c>
      <c r="CC5" s="50" t="s">
        <v>4</v>
      </c>
      <c r="CD5" s="113" t="s">
        <v>64</v>
      </c>
      <c r="CE5" s="51" t="s">
        <v>62</v>
      </c>
    </row>
    <row r="6" spans="1:85" ht="13.5" thickBot="1" x14ac:dyDescent="0.25">
      <c r="A6" s="91">
        <v>99</v>
      </c>
      <c r="B6" s="52"/>
      <c r="C6" s="53"/>
      <c r="D6" s="53" t="s">
        <v>5</v>
      </c>
      <c r="E6" s="54" t="s">
        <v>22</v>
      </c>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55" t="s">
        <v>23</v>
      </c>
      <c r="BZ6" s="56"/>
      <c r="CA6" s="57">
        <v>3</v>
      </c>
      <c r="CB6" s="58"/>
      <c r="CC6" s="59"/>
      <c r="CD6" s="60"/>
      <c r="CE6" s="61"/>
    </row>
    <row r="7" spans="1:85" ht="16.5" customHeight="1" thickBot="1" x14ac:dyDescent="0.25">
      <c r="A7" s="92"/>
      <c r="B7" s="62"/>
      <c r="C7" s="63"/>
      <c r="D7" s="102"/>
      <c r="E7" s="41"/>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5"/>
      <c r="BZ7" s="65"/>
      <c r="CA7" s="65"/>
      <c r="CB7" s="65"/>
      <c r="CC7" s="65"/>
      <c r="CD7" s="65"/>
      <c r="CE7" s="66"/>
    </row>
    <row r="8" spans="1:85" ht="26.25" customHeight="1" thickBot="1" x14ac:dyDescent="0.25">
      <c r="A8" s="93"/>
      <c r="B8" s="158" t="s">
        <v>194</v>
      </c>
      <c r="C8" s="167"/>
      <c r="D8" s="103"/>
      <c r="E8" s="2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67"/>
      <c r="BZ8" s="68" t="str">
        <f t="shared" ref="BZ8" si="0">IF(A8="","",IF(AND(ISERROR(SEARCH("U",E8))=FALSE,CoatedBoards=TRUE),0,IF(AND(ISERROR(SEARCH("C",E8))=FALSE,CoatedBoards=FALSE),0,SUMPRODUCT($E$6:$BY$6,E8:BY8))))</f>
        <v/>
      </c>
      <c r="CA8" s="69" t="str">
        <f t="shared" ref="CA8" si="1">IF(A8="","",VLOOKUP(A8,TheMatrix,5,FALSE))</f>
        <v/>
      </c>
      <c r="CB8" s="69" t="str">
        <f t="shared" ref="CB8" si="2">IF(A8="","",IF(BZ8&gt;0,MAX(CEILING(BZ8/VLOOKUP(A8,TheMatrix,3,FALSE),1)*VLOOKUP(A8,TheMatrix,2,FALSE),VLOOKUP(A8,TheMatrix,4,FALSE)),0))</f>
        <v/>
      </c>
      <c r="CC8" s="70" t="str">
        <f t="shared" ref="CC8" si="3">IF(A8="","",IF(CA8&gt;SparingLevel,0,CB8))</f>
        <v/>
      </c>
      <c r="CD8" s="71"/>
      <c r="CE8" s="72" t="str">
        <f t="shared" ref="CE8:CE29" si="4">IF(A8="","",IF(ISERROR(CC8*CD8),IF(CC8&lt;&gt;0,"Ask for Quote",0),CC8*CD8))</f>
        <v/>
      </c>
    </row>
    <row r="9" spans="1:85" ht="12.75" customHeight="1" x14ac:dyDescent="0.2">
      <c r="A9" s="93"/>
      <c r="B9" s="169" t="s">
        <v>65</v>
      </c>
      <c r="C9" s="170"/>
      <c r="D9" s="103"/>
      <c r="E9" s="28"/>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67"/>
      <c r="BZ9" s="68" t="str">
        <f t="shared" ref="BZ9:BZ57" si="5">IF(A9="","",IF(AND(ISERROR(SEARCH("U",E9))=FALSE,CoatedBoards=TRUE),0,IF(AND(ISERROR(SEARCH("C",E9))=FALSE,CoatedBoards=FALSE),0,SUMPRODUCT($E$6:$BY$6,E9:BY9))))</f>
        <v/>
      </c>
      <c r="CA9" s="69" t="str">
        <f t="shared" ref="CA9:CA57" si="6">IF(A9="","",VLOOKUP(A9,TheMatrix,5,FALSE))</f>
        <v/>
      </c>
      <c r="CB9" s="69" t="str">
        <f t="shared" ref="CB9:CB57" si="7">IF(A9="","",IF(BZ9&gt;0,MAX(CEILING(BZ9/VLOOKUP(A9,TheMatrix,3,FALSE),1)*VLOOKUP(A9,TheMatrix,2,FALSE),VLOOKUP(A9,TheMatrix,4,FALSE)),0))</f>
        <v/>
      </c>
      <c r="CC9" s="70" t="str">
        <f t="shared" ref="CC9:CC57" si="8">IF(A9="","",IF(CA9&gt;SparingLevel,0,CB9))</f>
        <v/>
      </c>
      <c r="CD9" s="71"/>
      <c r="CE9" s="72" t="str">
        <f t="shared" si="4"/>
        <v/>
      </c>
    </row>
    <row r="10" spans="1:85" ht="12.75" customHeight="1" x14ac:dyDescent="0.2">
      <c r="A10" s="94">
        <v>2</v>
      </c>
      <c r="B10" s="97" t="s">
        <v>95</v>
      </c>
      <c r="C10" s="31" t="s">
        <v>303</v>
      </c>
      <c r="D10" s="110" t="s">
        <v>196</v>
      </c>
      <c r="E10" s="143"/>
      <c r="F10" s="73">
        <v>1</v>
      </c>
      <c r="G10" s="73">
        <v>1</v>
      </c>
      <c r="H10" s="73">
        <v>1</v>
      </c>
      <c r="I10" s="73">
        <v>1</v>
      </c>
      <c r="J10" s="73">
        <v>1</v>
      </c>
      <c r="K10" s="73">
        <v>1</v>
      </c>
      <c r="L10" s="73">
        <v>1</v>
      </c>
      <c r="M10" s="73">
        <v>1</v>
      </c>
      <c r="N10" s="73">
        <v>1</v>
      </c>
      <c r="O10" s="73">
        <v>1</v>
      </c>
      <c r="P10" s="73">
        <v>1</v>
      </c>
      <c r="Q10" s="73">
        <v>1</v>
      </c>
      <c r="R10" s="73">
        <v>1</v>
      </c>
      <c r="S10" s="73">
        <v>1</v>
      </c>
      <c r="T10" s="73">
        <v>1</v>
      </c>
      <c r="U10" s="73">
        <v>1</v>
      </c>
      <c r="V10" s="73">
        <v>1</v>
      </c>
      <c r="W10" s="73">
        <v>1</v>
      </c>
      <c r="X10" s="73">
        <v>1</v>
      </c>
      <c r="Y10" s="73">
        <v>1</v>
      </c>
      <c r="Z10" s="73">
        <v>1</v>
      </c>
      <c r="AA10" s="73">
        <v>1</v>
      </c>
      <c r="AB10" s="73">
        <v>1</v>
      </c>
      <c r="AC10" s="73">
        <v>1</v>
      </c>
      <c r="AD10" s="73">
        <v>1</v>
      </c>
      <c r="AE10" s="73">
        <v>1</v>
      </c>
      <c r="AF10" s="73">
        <v>1</v>
      </c>
      <c r="AG10" s="73">
        <v>1</v>
      </c>
      <c r="AH10" s="73">
        <v>1</v>
      </c>
      <c r="AI10" s="73">
        <v>1</v>
      </c>
      <c r="AJ10" s="73">
        <v>1</v>
      </c>
      <c r="AK10" s="73">
        <v>1</v>
      </c>
      <c r="AL10" s="73">
        <v>1</v>
      </c>
      <c r="AM10" s="73">
        <v>1</v>
      </c>
      <c r="AN10" s="73">
        <v>1</v>
      </c>
      <c r="AO10" s="73"/>
      <c r="AP10" s="73">
        <v>1</v>
      </c>
      <c r="AQ10" s="73">
        <v>1</v>
      </c>
      <c r="AR10" s="73">
        <v>1</v>
      </c>
      <c r="AS10" s="73">
        <v>1</v>
      </c>
      <c r="AT10" s="73">
        <v>1</v>
      </c>
      <c r="AU10" s="73">
        <v>1</v>
      </c>
      <c r="AV10" s="73">
        <v>1</v>
      </c>
      <c r="AW10" s="73">
        <v>1</v>
      </c>
      <c r="AX10" s="73">
        <v>1</v>
      </c>
      <c r="AY10" s="73">
        <v>1</v>
      </c>
      <c r="AZ10" s="73">
        <v>1</v>
      </c>
      <c r="BA10" s="73">
        <v>1</v>
      </c>
      <c r="BB10" s="73">
        <v>1</v>
      </c>
      <c r="BC10" s="73">
        <v>1</v>
      </c>
      <c r="BD10" s="73">
        <v>1</v>
      </c>
      <c r="BE10" s="73">
        <v>1</v>
      </c>
      <c r="BF10" s="73">
        <v>1</v>
      </c>
      <c r="BG10" s="73">
        <v>1</v>
      </c>
      <c r="BH10" s="73">
        <v>1</v>
      </c>
      <c r="BI10" s="73">
        <v>1</v>
      </c>
      <c r="BJ10" s="73">
        <v>1</v>
      </c>
      <c r="BK10" s="73">
        <v>1</v>
      </c>
      <c r="BL10" s="73">
        <v>1</v>
      </c>
      <c r="BM10" s="73">
        <v>1</v>
      </c>
      <c r="BN10" s="73">
        <v>1</v>
      </c>
      <c r="BO10" s="73">
        <v>1</v>
      </c>
      <c r="BP10" s="73">
        <v>1</v>
      </c>
      <c r="BQ10" s="73">
        <v>1</v>
      </c>
      <c r="BR10" s="73">
        <v>1</v>
      </c>
      <c r="BS10" s="73">
        <v>1</v>
      </c>
      <c r="BT10" s="73">
        <v>1</v>
      </c>
      <c r="BU10" s="73">
        <v>1</v>
      </c>
      <c r="BV10" s="73">
        <v>1</v>
      </c>
      <c r="BW10" s="73">
        <v>1</v>
      </c>
      <c r="BX10" s="73">
        <v>1</v>
      </c>
      <c r="BY10" s="74"/>
      <c r="BZ10" s="68">
        <f t="shared" si="5"/>
        <v>0</v>
      </c>
      <c r="CA10" s="69">
        <f t="shared" si="6"/>
        <v>2</v>
      </c>
      <c r="CB10" s="69">
        <f t="shared" si="7"/>
        <v>0</v>
      </c>
      <c r="CC10" s="70">
        <f t="shared" si="8"/>
        <v>0</v>
      </c>
      <c r="CD10" s="120">
        <v>0</v>
      </c>
      <c r="CE10" s="121">
        <f t="shared" si="4"/>
        <v>0</v>
      </c>
    </row>
    <row r="11" spans="1:85" ht="12.75" customHeight="1" x14ac:dyDescent="0.2">
      <c r="A11" s="94"/>
      <c r="B11" s="171" t="s">
        <v>151</v>
      </c>
      <c r="C11" s="172"/>
      <c r="D11" s="110" t="s">
        <v>196</v>
      </c>
      <c r="E11" s="14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4"/>
      <c r="BZ11" s="68" t="str">
        <f t="shared" ref="BZ11:BZ29" si="9">IF(A11="","",IF(AND(ISERROR(SEARCH("U",E11))=FALSE,CoatedBoards=TRUE),0,IF(AND(ISERROR(SEARCH("C",E11))=FALSE,CoatedBoards=FALSE),0,SUMPRODUCT($E$6:$BY$6,E11:BY11))))</f>
        <v/>
      </c>
      <c r="CA11" s="69" t="str">
        <f t="shared" ref="CA11:CA29" si="10">IF(A11="","",VLOOKUP(A11,TheMatrix,5,FALSE))</f>
        <v/>
      </c>
      <c r="CB11" s="69" t="str">
        <f t="shared" ref="CB11:CB29" si="11">IF(A11="","",IF(BZ11&gt;0,MAX(CEILING(BZ11/VLOOKUP(A11,TheMatrix,3,FALSE),1)*VLOOKUP(A11,TheMatrix,2,FALSE),VLOOKUP(A11,TheMatrix,4,FALSE)),0))</f>
        <v/>
      </c>
      <c r="CC11" s="70" t="str">
        <f t="shared" ref="CC11:CC29" si="12">IF(A11="","",IF(CA11&gt;SparingLevel,0,CB11))</f>
        <v/>
      </c>
      <c r="CD11" s="120"/>
      <c r="CE11" s="121" t="str">
        <f t="shared" si="4"/>
        <v/>
      </c>
    </row>
    <row r="12" spans="1:85" ht="12.75" customHeight="1" x14ac:dyDescent="0.2">
      <c r="A12" s="94">
        <v>11</v>
      </c>
      <c r="B12" s="97" t="s">
        <v>143</v>
      </c>
      <c r="C12" s="31" t="s">
        <v>144</v>
      </c>
      <c r="D12" s="110" t="s">
        <v>196</v>
      </c>
      <c r="E12" s="143"/>
      <c r="F12" s="73">
        <v>1</v>
      </c>
      <c r="G12" s="73">
        <v>1</v>
      </c>
      <c r="H12" s="73">
        <v>1</v>
      </c>
      <c r="I12" s="73">
        <v>1</v>
      </c>
      <c r="J12" s="73">
        <v>1</v>
      </c>
      <c r="K12" s="73"/>
      <c r="L12" s="73"/>
      <c r="M12" s="73"/>
      <c r="N12" s="73"/>
      <c r="O12" s="73"/>
      <c r="P12" s="73">
        <v>1</v>
      </c>
      <c r="Q12" s="73">
        <v>1</v>
      </c>
      <c r="R12" s="73">
        <v>1</v>
      </c>
      <c r="S12" s="73">
        <v>1</v>
      </c>
      <c r="T12" s="73">
        <v>1</v>
      </c>
      <c r="U12" s="73"/>
      <c r="V12" s="73"/>
      <c r="W12" s="73"/>
      <c r="X12" s="73"/>
      <c r="Y12" s="73"/>
      <c r="Z12" s="73"/>
      <c r="AA12" s="73"/>
      <c r="AB12" s="73"/>
      <c r="AC12" s="73"/>
      <c r="AD12" s="73"/>
      <c r="AE12" s="73"/>
      <c r="AF12" s="73"/>
      <c r="AG12" s="73"/>
      <c r="AH12" s="73"/>
      <c r="AI12" s="73"/>
      <c r="AJ12" s="73"/>
      <c r="AK12" s="73"/>
      <c r="AL12" s="73"/>
      <c r="AM12" s="73"/>
      <c r="AN12" s="73"/>
      <c r="AO12" s="73"/>
      <c r="AP12" s="73">
        <v>1</v>
      </c>
      <c r="AQ12" s="73">
        <v>1</v>
      </c>
      <c r="AR12" s="73">
        <v>1</v>
      </c>
      <c r="AS12" s="73">
        <v>1</v>
      </c>
      <c r="AT12" s="73">
        <v>1</v>
      </c>
      <c r="AU12" s="73"/>
      <c r="AV12" s="73"/>
      <c r="AW12" s="73"/>
      <c r="AX12" s="73"/>
      <c r="AY12" s="73"/>
      <c r="AZ12" s="73">
        <v>1</v>
      </c>
      <c r="BA12" s="73">
        <v>1</v>
      </c>
      <c r="BB12" s="73">
        <v>1</v>
      </c>
      <c r="BC12" s="73">
        <v>1</v>
      </c>
      <c r="BD12" s="73">
        <v>1</v>
      </c>
      <c r="BE12" s="73"/>
      <c r="BF12" s="73"/>
      <c r="BG12" s="73"/>
      <c r="BH12" s="73"/>
      <c r="BI12" s="73"/>
      <c r="BJ12" s="73"/>
      <c r="BK12" s="73"/>
      <c r="BL12" s="73"/>
      <c r="BM12" s="73"/>
      <c r="BN12" s="73"/>
      <c r="BO12" s="73"/>
      <c r="BP12" s="73"/>
      <c r="BQ12" s="73"/>
      <c r="BR12" s="73"/>
      <c r="BS12" s="73"/>
      <c r="BT12" s="73"/>
      <c r="BU12" s="73"/>
      <c r="BV12" s="73"/>
      <c r="BW12" s="73"/>
      <c r="BX12" s="73"/>
      <c r="BY12" s="74"/>
      <c r="BZ12" s="68">
        <f t="shared" si="9"/>
        <v>0</v>
      </c>
      <c r="CA12" s="69" t="str">
        <f t="shared" si="10"/>
        <v>NR</v>
      </c>
      <c r="CB12" s="69">
        <f t="shared" si="11"/>
        <v>0</v>
      </c>
      <c r="CC12" s="70">
        <f t="shared" si="12"/>
        <v>0</v>
      </c>
      <c r="CD12" s="120">
        <v>0</v>
      </c>
      <c r="CE12" s="121">
        <f t="shared" si="4"/>
        <v>0</v>
      </c>
    </row>
    <row r="13" spans="1:85" ht="12.75" customHeight="1" x14ac:dyDescent="0.2">
      <c r="A13" s="94">
        <v>11</v>
      </c>
      <c r="B13" s="30" t="s">
        <v>145</v>
      </c>
      <c r="C13" s="31" t="s">
        <v>146</v>
      </c>
      <c r="D13" s="110" t="s">
        <v>196</v>
      </c>
      <c r="E13" s="143"/>
      <c r="F13" s="73"/>
      <c r="G13" s="73"/>
      <c r="H13" s="73"/>
      <c r="I13" s="73"/>
      <c r="J13" s="73"/>
      <c r="K13" s="73">
        <v>1</v>
      </c>
      <c r="L13" s="73">
        <v>1</v>
      </c>
      <c r="M13" s="73"/>
      <c r="N13" s="73"/>
      <c r="O13" s="73"/>
      <c r="P13" s="73"/>
      <c r="Q13" s="73"/>
      <c r="R13" s="73"/>
      <c r="S13" s="73"/>
      <c r="T13" s="73"/>
      <c r="U13" s="73">
        <v>1</v>
      </c>
      <c r="V13" s="73">
        <v>1</v>
      </c>
      <c r="W13" s="73"/>
      <c r="X13" s="73"/>
      <c r="Y13" s="73"/>
      <c r="Z13" s="73"/>
      <c r="AA13" s="73"/>
      <c r="AB13" s="73"/>
      <c r="AC13" s="73">
        <v>1</v>
      </c>
      <c r="AD13" s="73">
        <v>1</v>
      </c>
      <c r="AE13" s="73">
        <v>1</v>
      </c>
      <c r="AF13" s="73">
        <v>1</v>
      </c>
      <c r="AG13" s="73">
        <v>1</v>
      </c>
      <c r="AH13" s="73">
        <v>1</v>
      </c>
      <c r="AI13" s="73"/>
      <c r="AJ13" s="73"/>
      <c r="AK13" s="73"/>
      <c r="AL13" s="73"/>
      <c r="AM13" s="73"/>
      <c r="AN13" s="73"/>
      <c r="AO13" s="73"/>
      <c r="AP13" s="73"/>
      <c r="AQ13" s="73"/>
      <c r="AR13" s="73"/>
      <c r="AS13" s="73"/>
      <c r="AT13" s="73"/>
      <c r="AU13" s="73">
        <v>1</v>
      </c>
      <c r="AV13" s="73">
        <v>1</v>
      </c>
      <c r="AW13" s="73"/>
      <c r="AX13" s="73"/>
      <c r="AY13" s="73"/>
      <c r="AZ13" s="73"/>
      <c r="BA13" s="73"/>
      <c r="BB13" s="73"/>
      <c r="BC13" s="73"/>
      <c r="BD13" s="73"/>
      <c r="BE13" s="73">
        <v>1</v>
      </c>
      <c r="BF13" s="73">
        <v>1</v>
      </c>
      <c r="BG13" s="73"/>
      <c r="BH13" s="73"/>
      <c r="BI13" s="73"/>
      <c r="BJ13" s="73"/>
      <c r="BK13" s="73"/>
      <c r="BL13" s="73"/>
      <c r="BM13" s="73">
        <v>1</v>
      </c>
      <c r="BN13" s="73">
        <v>1</v>
      </c>
      <c r="BO13" s="73">
        <v>1</v>
      </c>
      <c r="BP13" s="73">
        <v>1</v>
      </c>
      <c r="BQ13" s="73">
        <v>1</v>
      </c>
      <c r="BR13" s="73">
        <v>1</v>
      </c>
      <c r="BS13" s="73"/>
      <c r="BT13" s="73"/>
      <c r="BU13" s="73"/>
      <c r="BV13" s="73"/>
      <c r="BW13" s="73"/>
      <c r="BX13" s="73"/>
      <c r="BY13" s="74"/>
      <c r="BZ13" s="68">
        <f t="shared" si="9"/>
        <v>0</v>
      </c>
      <c r="CA13" s="69" t="str">
        <f t="shared" si="10"/>
        <v>NR</v>
      </c>
      <c r="CB13" s="69">
        <f t="shared" si="11"/>
        <v>0</v>
      </c>
      <c r="CC13" s="70">
        <f t="shared" si="12"/>
        <v>0</v>
      </c>
      <c r="CD13" s="120">
        <v>0</v>
      </c>
      <c r="CE13" s="121">
        <f t="shared" si="4"/>
        <v>0</v>
      </c>
    </row>
    <row r="14" spans="1:85" ht="12.75" customHeight="1" x14ac:dyDescent="0.2">
      <c r="A14" s="94">
        <v>11</v>
      </c>
      <c r="B14" s="30" t="s">
        <v>147</v>
      </c>
      <c r="C14" s="31" t="s">
        <v>148</v>
      </c>
      <c r="D14" s="110" t="s">
        <v>196</v>
      </c>
      <c r="E14" s="143"/>
      <c r="F14" s="73"/>
      <c r="G14" s="73"/>
      <c r="H14" s="73"/>
      <c r="I14" s="73"/>
      <c r="J14" s="73"/>
      <c r="K14" s="73"/>
      <c r="L14" s="73"/>
      <c r="M14" s="73">
        <v>1</v>
      </c>
      <c r="N14" s="73">
        <v>1</v>
      </c>
      <c r="O14" s="73"/>
      <c r="P14" s="73"/>
      <c r="Q14" s="73"/>
      <c r="R14" s="73"/>
      <c r="S14" s="73"/>
      <c r="T14" s="73"/>
      <c r="U14" s="73"/>
      <c r="V14" s="73"/>
      <c r="W14" s="73">
        <v>1</v>
      </c>
      <c r="X14" s="73">
        <v>1</v>
      </c>
      <c r="Y14" s="73">
        <v>1</v>
      </c>
      <c r="Z14" s="73"/>
      <c r="AA14" s="73"/>
      <c r="AB14" s="73"/>
      <c r="AC14" s="73"/>
      <c r="AD14" s="73"/>
      <c r="AE14" s="73"/>
      <c r="AF14" s="73"/>
      <c r="AG14" s="73"/>
      <c r="AH14" s="73"/>
      <c r="AI14" s="73">
        <v>1</v>
      </c>
      <c r="AJ14" s="73">
        <v>1</v>
      </c>
      <c r="AK14" s="73"/>
      <c r="AL14" s="73"/>
      <c r="AM14" s="73"/>
      <c r="AN14" s="73"/>
      <c r="AO14" s="73"/>
      <c r="AP14" s="73"/>
      <c r="AQ14" s="73"/>
      <c r="AR14" s="73"/>
      <c r="AS14" s="73"/>
      <c r="AT14" s="73"/>
      <c r="AU14" s="73"/>
      <c r="AV14" s="73"/>
      <c r="AW14" s="73">
        <v>1</v>
      </c>
      <c r="AX14" s="73">
        <v>1</v>
      </c>
      <c r="AY14" s="73"/>
      <c r="AZ14" s="73"/>
      <c r="BA14" s="73"/>
      <c r="BB14" s="73"/>
      <c r="BC14" s="73"/>
      <c r="BD14" s="73"/>
      <c r="BE14" s="73"/>
      <c r="BF14" s="73"/>
      <c r="BG14" s="73">
        <v>1</v>
      </c>
      <c r="BH14" s="73">
        <v>1</v>
      </c>
      <c r="BI14" s="73">
        <v>1</v>
      </c>
      <c r="BJ14" s="73"/>
      <c r="BK14" s="73"/>
      <c r="BL14" s="73"/>
      <c r="BM14" s="73"/>
      <c r="BN14" s="73"/>
      <c r="BO14" s="73"/>
      <c r="BP14" s="73"/>
      <c r="BQ14" s="73"/>
      <c r="BR14" s="73"/>
      <c r="BS14" s="73">
        <v>1</v>
      </c>
      <c r="BT14" s="73">
        <v>1</v>
      </c>
      <c r="BU14" s="73"/>
      <c r="BV14" s="73"/>
      <c r="BW14" s="73"/>
      <c r="BX14" s="73"/>
      <c r="BY14" s="74"/>
      <c r="BZ14" s="68">
        <f t="shared" si="9"/>
        <v>0</v>
      </c>
      <c r="CA14" s="69" t="str">
        <f t="shared" si="10"/>
        <v>NR</v>
      </c>
      <c r="CB14" s="69">
        <f t="shared" si="11"/>
        <v>0</v>
      </c>
      <c r="CC14" s="70">
        <f t="shared" si="12"/>
        <v>0</v>
      </c>
      <c r="CD14" s="120">
        <v>0</v>
      </c>
      <c r="CE14" s="121">
        <f t="shared" si="4"/>
        <v>0</v>
      </c>
    </row>
    <row r="15" spans="1:85" s="32" customFormat="1" ht="12.75" customHeight="1" x14ac:dyDescent="0.2">
      <c r="A15" s="108">
        <v>11</v>
      </c>
      <c r="B15" s="98" t="s">
        <v>149</v>
      </c>
      <c r="C15" s="31" t="s">
        <v>150</v>
      </c>
      <c r="D15" s="110" t="s">
        <v>196</v>
      </c>
      <c r="E15" s="144"/>
      <c r="F15" s="38"/>
      <c r="G15" s="38"/>
      <c r="H15" s="38"/>
      <c r="I15" s="38"/>
      <c r="J15" s="38"/>
      <c r="K15" s="38"/>
      <c r="L15" s="38"/>
      <c r="M15" s="38"/>
      <c r="N15" s="38"/>
      <c r="O15" s="38">
        <v>1</v>
      </c>
      <c r="P15" s="73"/>
      <c r="Q15" s="73"/>
      <c r="R15" s="73"/>
      <c r="S15" s="73"/>
      <c r="T15" s="73"/>
      <c r="U15" s="73"/>
      <c r="V15" s="73"/>
      <c r="W15" s="73"/>
      <c r="X15" s="73"/>
      <c r="Y15" s="73"/>
      <c r="Z15" s="73">
        <v>1</v>
      </c>
      <c r="AA15" s="38">
        <v>1</v>
      </c>
      <c r="AB15" s="38">
        <v>1</v>
      </c>
      <c r="AC15" s="38"/>
      <c r="AD15" s="38"/>
      <c r="AE15" s="38"/>
      <c r="AF15" s="38"/>
      <c r="AG15" s="38"/>
      <c r="AH15" s="38"/>
      <c r="AI15" s="38"/>
      <c r="AJ15" s="38"/>
      <c r="AK15" s="38">
        <v>1</v>
      </c>
      <c r="AL15" s="38">
        <v>1</v>
      </c>
      <c r="AM15" s="73">
        <v>1</v>
      </c>
      <c r="AN15" s="73">
        <v>1</v>
      </c>
      <c r="AO15" s="73"/>
      <c r="AP15" s="73"/>
      <c r="AQ15" s="73"/>
      <c r="AR15" s="73"/>
      <c r="AS15" s="73"/>
      <c r="AT15" s="73"/>
      <c r="AU15" s="73"/>
      <c r="AV15" s="73"/>
      <c r="AW15" s="73"/>
      <c r="AX15" s="73"/>
      <c r="AY15" s="73">
        <v>1</v>
      </c>
      <c r="AZ15" s="73"/>
      <c r="BA15" s="73"/>
      <c r="BB15" s="73"/>
      <c r="BC15" s="73"/>
      <c r="BD15" s="73"/>
      <c r="BE15" s="73"/>
      <c r="BF15" s="73"/>
      <c r="BG15" s="73"/>
      <c r="BH15" s="73"/>
      <c r="BI15" s="73"/>
      <c r="BJ15" s="73">
        <v>1</v>
      </c>
      <c r="BK15" s="73">
        <v>1</v>
      </c>
      <c r="BL15" s="73">
        <v>1</v>
      </c>
      <c r="BM15" s="73"/>
      <c r="BN15" s="73"/>
      <c r="BO15" s="73"/>
      <c r="BP15" s="73"/>
      <c r="BQ15" s="73"/>
      <c r="BR15" s="73"/>
      <c r="BS15" s="73"/>
      <c r="BT15" s="73"/>
      <c r="BU15" s="73">
        <v>1</v>
      </c>
      <c r="BV15" s="73">
        <v>1</v>
      </c>
      <c r="BW15" s="73">
        <v>1</v>
      </c>
      <c r="BX15" s="73">
        <v>1</v>
      </c>
      <c r="BY15" s="109"/>
      <c r="BZ15" s="68">
        <f t="shared" si="9"/>
        <v>0</v>
      </c>
      <c r="CA15" s="69" t="str">
        <f t="shared" si="10"/>
        <v>NR</v>
      </c>
      <c r="CB15" s="69">
        <f t="shared" si="11"/>
        <v>0</v>
      </c>
      <c r="CC15" s="70">
        <f t="shared" si="12"/>
        <v>0</v>
      </c>
      <c r="CD15" s="120">
        <v>0</v>
      </c>
      <c r="CE15" s="121">
        <f t="shared" si="4"/>
        <v>0</v>
      </c>
      <c r="CG15" s="27"/>
    </row>
    <row r="16" spans="1:85" ht="12.75" customHeight="1" x14ac:dyDescent="0.2">
      <c r="A16" s="94"/>
      <c r="B16" s="173" t="s">
        <v>189</v>
      </c>
      <c r="C16" s="172"/>
      <c r="D16" s="110" t="s">
        <v>196</v>
      </c>
      <c r="E16" s="14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4"/>
      <c r="BZ16" s="68" t="str">
        <f t="shared" si="9"/>
        <v/>
      </c>
      <c r="CA16" s="69" t="str">
        <f t="shared" si="10"/>
        <v/>
      </c>
      <c r="CB16" s="69" t="str">
        <f t="shared" si="11"/>
        <v/>
      </c>
      <c r="CC16" s="70" t="str">
        <f t="shared" si="12"/>
        <v/>
      </c>
      <c r="CD16" s="120"/>
      <c r="CE16" s="121" t="str">
        <f t="shared" si="4"/>
        <v/>
      </c>
    </row>
    <row r="17" spans="1:83" ht="12.75" customHeight="1" x14ac:dyDescent="0.2">
      <c r="A17" s="94">
        <v>10</v>
      </c>
      <c r="B17" s="97" t="s">
        <v>190</v>
      </c>
      <c r="C17" s="31" t="s">
        <v>191</v>
      </c>
      <c r="D17" s="110" t="s">
        <v>196</v>
      </c>
      <c r="E17" s="143"/>
      <c r="F17" s="73">
        <v>1</v>
      </c>
      <c r="G17" s="73">
        <v>1</v>
      </c>
      <c r="H17" s="73">
        <v>1</v>
      </c>
      <c r="I17" s="73">
        <v>1</v>
      </c>
      <c r="J17" s="73"/>
      <c r="K17" s="73"/>
      <c r="L17" s="73"/>
      <c r="M17" s="73"/>
      <c r="N17" s="73"/>
      <c r="O17" s="73"/>
      <c r="P17" s="73">
        <v>1</v>
      </c>
      <c r="Q17" s="73">
        <v>1</v>
      </c>
      <c r="R17" s="73">
        <v>1</v>
      </c>
      <c r="S17" s="73">
        <v>1</v>
      </c>
      <c r="T17" s="73">
        <v>1</v>
      </c>
      <c r="U17" s="73"/>
      <c r="V17" s="73"/>
      <c r="W17" s="73"/>
      <c r="X17" s="73"/>
      <c r="Y17" s="73"/>
      <c r="Z17" s="73"/>
      <c r="AA17" s="73"/>
      <c r="AB17" s="73"/>
      <c r="AC17" s="73"/>
      <c r="AD17" s="73"/>
      <c r="AE17" s="73"/>
      <c r="AF17" s="73"/>
      <c r="AG17" s="73"/>
      <c r="AH17" s="73"/>
      <c r="AI17" s="73"/>
      <c r="AJ17" s="73"/>
      <c r="AK17" s="73"/>
      <c r="AL17" s="73"/>
      <c r="AM17" s="73"/>
      <c r="AN17" s="73"/>
      <c r="AO17" s="73"/>
      <c r="AP17" s="73">
        <v>1</v>
      </c>
      <c r="AQ17" s="73">
        <v>1</v>
      </c>
      <c r="AR17" s="73">
        <v>1</v>
      </c>
      <c r="AS17" s="73">
        <v>1</v>
      </c>
      <c r="AT17" s="73"/>
      <c r="AU17" s="73"/>
      <c r="AV17" s="73"/>
      <c r="AW17" s="73"/>
      <c r="AX17" s="73"/>
      <c r="AY17" s="73"/>
      <c r="AZ17" s="73">
        <v>1</v>
      </c>
      <c r="BA17" s="73">
        <v>1</v>
      </c>
      <c r="BB17" s="73">
        <v>1</v>
      </c>
      <c r="BC17" s="73">
        <v>1</v>
      </c>
      <c r="BD17" s="73">
        <v>1</v>
      </c>
      <c r="BE17" s="73"/>
      <c r="BF17" s="73"/>
      <c r="BG17" s="73"/>
      <c r="BH17" s="73"/>
      <c r="BI17" s="73"/>
      <c r="BJ17" s="73"/>
      <c r="BK17" s="73"/>
      <c r="BL17" s="73"/>
      <c r="BM17" s="73"/>
      <c r="BN17" s="73"/>
      <c r="BO17" s="73"/>
      <c r="BP17" s="73"/>
      <c r="BQ17" s="73"/>
      <c r="BR17" s="73"/>
      <c r="BS17" s="73"/>
      <c r="BT17" s="73"/>
      <c r="BU17" s="73"/>
      <c r="BV17" s="73"/>
      <c r="BW17" s="73"/>
      <c r="BX17" s="73"/>
      <c r="BY17" s="74"/>
      <c r="BZ17" s="68">
        <f t="shared" si="9"/>
        <v>0</v>
      </c>
      <c r="CA17" s="69">
        <f t="shared" si="10"/>
        <v>3</v>
      </c>
      <c r="CB17" s="69">
        <f t="shared" si="11"/>
        <v>0</v>
      </c>
      <c r="CC17" s="70">
        <f t="shared" si="12"/>
        <v>0</v>
      </c>
      <c r="CD17" s="120">
        <v>0</v>
      </c>
      <c r="CE17" s="121">
        <f t="shared" si="4"/>
        <v>0</v>
      </c>
    </row>
    <row r="18" spans="1:83" ht="12.75" customHeight="1" x14ac:dyDescent="0.2">
      <c r="A18" s="94">
        <v>10</v>
      </c>
      <c r="B18" s="97" t="s">
        <v>192</v>
      </c>
      <c r="C18" s="31" t="s">
        <v>193</v>
      </c>
      <c r="D18" s="110" t="s">
        <v>196</v>
      </c>
      <c r="E18" s="143"/>
      <c r="F18" s="73"/>
      <c r="G18" s="73"/>
      <c r="H18" s="73"/>
      <c r="I18" s="73"/>
      <c r="J18" s="73">
        <v>1</v>
      </c>
      <c r="K18" s="73">
        <v>1</v>
      </c>
      <c r="L18" s="73"/>
      <c r="M18" s="73"/>
      <c r="N18" s="73"/>
      <c r="O18" s="73"/>
      <c r="P18" s="73"/>
      <c r="Q18" s="73"/>
      <c r="R18" s="73"/>
      <c r="S18" s="73"/>
      <c r="T18" s="73"/>
      <c r="U18" s="73">
        <v>1</v>
      </c>
      <c r="V18" s="73">
        <v>1</v>
      </c>
      <c r="W18" s="73"/>
      <c r="X18" s="73"/>
      <c r="Y18" s="73"/>
      <c r="Z18" s="73"/>
      <c r="AA18" s="73"/>
      <c r="AB18" s="73"/>
      <c r="AC18" s="73">
        <v>1</v>
      </c>
      <c r="AD18" s="73">
        <v>1</v>
      </c>
      <c r="AE18" s="73">
        <v>1</v>
      </c>
      <c r="AF18" s="73">
        <v>1</v>
      </c>
      <c r="AG18" s="73">
        <v>1</v>
      </c>
      <c r="AH18" s="73">
        <v>1</v>
      </c>
      <c r="AI18" s="73"/>
      <c r="AJ18" s="73"/>
      <c r="AK18" s="73"/>
      <c r="AL18" s="73"/>
      <c r="AM18" s="73"/>
      <c r="AN18" s="73"/>
      <c r="AO18" s="73"/>
      <c r="AP18" s="73"/>
      <c r="AQ18" s="73"/>
      <c r="AR18" s="73"/>
      <c r="AS18" s="73"/>
      <c r="AT18" s="73">
        <v>1</v>
      </c>
      <c r="AU18" s="73">
        <v>1</v>
      </c>
      <c r="AV18" s="73"/>
      <c r="AW18" s="73"/>
      <c r="AX18" s="73"/>
      <c r="AY18" s="73"/>
      <c r="AZ18" s="73"/>
      <c r="BA18" s="73"/>
      <c r="BB18" s="73"/>
      <c r="BC18" s="73"/>
      <c r="BD18" s="73"/>
      <c r="BE18" s="73">
        <v>1</v>
      </c>
      <c r="BF18" s="73">
        <v>1</v>
      </c>
      <c r="BG18" s="73"/>
      <c r="BH18" s="73"/>
      <c r="BI18" s="73"/>
      <c r="BJ18" s="73"/>
      <c r="BK18" s="73"/>
      <c r="BL18" s="73"/>
      <c r="BM18" s="73">
        <v>1</v>
      </c>
      <c r="BN18" s="73">
        <v>1</v>
      </c>
      <c r="BO18" s="73">
        <v>1</v>
      </c>
      <c r="BP18" s="73">
        <v>1</v>
      </c>
      <c r="BQ18" s="73">
        <v>1</v>
      </c>
      <c r="BR18" s="73">
        <v>1</v>
      </c>
      <c r="BS18" s="73"/>
      <c r="BT18" s="73"/>
      <c r="BU18" s="73"/>
      <c r="BV18" s="73"/>
      <c r="BW18" s="73"/>
      <c r="BX18" s="73"/>
      <c r="BY18" s="74"/>
      <c r="BZ18" s="68">
        <f t="shared" si="9"/>
        <v>0</v>
      </c>
      <c r="CA18" s="69">
        <f t="shared" si="10"/>
        <v>3</v>
      </c>
      <c r="CB18" s="69">
        <f t="shared" si="11"/>
        <v>0</v>
      </c>
      <c r="CC18" s="70">
        <f t="shared" si="12"/>
        <v>0</v>
      </c>
      <c r="CD18" s="120">
        <v>0</v>
      </c>
      <c r="CE18" s="121">
        <f t="shared" si="4"/>
        <v>0</v>
      </c>
    </row>
    <row r="19" spans="1:83" ht="12.75" customHeight="1" x14ac:dyDescent="0.2">
      <c r="A19" s="94"/>
      <c r="B19" s="174" t="s">
        <v>199</v>
      </c>
      <c r="C19" s="172"/>
      <c r="D19" s="110" t="s">
        <v>196</v>
      </c>
      <c r="E19" s="14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4"/>
      <c r="BZ19" s="68" t="str">
        <f t="shared" si="9"/>
        <v/>
      </c>
      <c r="CA19" s="69" t="str">
        <f t="shared" si="10"/>
        <v/>
      </c>
      <c r="CB19" s="69" t="str">
        <f t="shared" si="11"/>
        <v/>
      </c>
      <c r="CC19" s="70" t="str">
        <f t="shared" si="12"/>
        <v/>
      </c>
      <c r="CD19" s="120"/>
      <c r="CE19" s="121" t="str">
        <f t="shared" si="4"/>
        <v/>
      </c>
    </row>
    <row r="20" spans="1:83" ht="12.75" customHeight="1" x14ac:dyDescent="0.2">
      <c r="A20" s="94">
        <v>10</v>
      </c>
      <c r="B20" s="97" t="s">
        <v>117</v>
      </c>
      <c r="C20" s="31" t="s">
        <v>118</v>
      </c>
      <c r="D20" s="110" t="s">
        <v>196</v>
      </c>
      <c r="E20" s="143"/>
      <c r="F20" s="73">
        <v>1</v>
      </c>
      <c r="G20" s="73">
        <v>1</v>
      </c>
      <c r="H20" s="73">
        <v>1</v>
      </c>
      <c r="I20" s="73">
        <v>1</v>
      </c>
      <c r="J20" s="73">
        <v>1</v>
      </c>
      <c r="K20" s="73">
        <v>1</v>
      </c>
      <c r="L20" s="73"/>
      <c r="M20" s="73"/>
      <c r="N20" s="73"/>
      <c r="O20" s="73"/>
      <c r="P20" s="73">
        <v>1</v>
      </c>
      <c r="Q20" s="73">
        <v>1</v>
      </c>
      <c r="R20" s="73">
        <v>1</v>
      </c>
      <c r="S20" s="73">
        <v>1</v>
      </c>
      <c r="T20" s="73">
        <v>1</v>
      </c>
      <c r="U20" s="73">
        <v>1</v>
      </c>
      <c r="V20" s="73">
        <v>1</v>
      </c>
      <c r="W20" s="73"/>
      <c r="X20" s="73"/>
      <c r="Y20" s="73"/>
      <c r="Z20" s="73"/>
      <c r="AA20" s="73"/>
      <c r="AB20" s="73"/>
      <c r="AC20" s="73">
        <v>1</v>
      </c>
      <c r="AD20" s="73">
        <v>1</v>
      </c>
      <c r="AE20" s="73">
        <v>1</v>
      </c>
      <c r="AF20" s="73">
        <v>1</v>
      </c>
      <c r="AG20" s="73">
        <v>1</v>
      </c>
      <c r="AH20" s="73">
        <v>1</v>
      </c>
      <c r="AI20" s="73"/>
      <c r="AJ20" s="73"/>
      <c r="AK20" s="73"/>
      <c r="AL20" s="73"/>
      <c r="AM20" s="73"/>
      <c r="AN20" s="73"/>
      <c r="AO20" s="73"/>
      <c r="AP20" s="73">
        <v>1</v>
      </c>
      <c r="AQ20" s="73">
        <v>1</v>
      </c>
      <c r="AR20" s="73">
        <v>1</v>
      </c>
      <c r="AS20" s="73">
        <v>1</v>
      </c>
      <c r="AT20" s="73">
        <v>1</v>
      </c>
      <c r="AU20" s="73"/>
      <c r="AV20" s="73"/>
      <c r="AW20" s="73"/>
      <c r="AX20" s="73"/>
      <c r="AY20" s="73"/>
      <c r="AZ20" s="73">
        <v>1</v>
      </c>
      <c r="BA20" s="73">
        <v>1</v>
      </c>
      <c r="BB20" s="73">
        <v>1</v>
      </c>
      <c r="BC20" s="73">
        <v>1</v>
      </c>
      <c r="BD20" s="73">
        <v>1</v>
      </c>
      <c r="BE20" s="73">
        <v>1</v>
      </c>
      <c r="BF20" s="73">
        <v>1</v>
      </c>
      <c r="BG20" s="73"/>
      <c r="BH20" s="73"/>
      <c r="BI20" s="73"/>
      <c r="BJ20" s="73"/>
      <c r="BK20" s="73"/>
      <c r="BL20" s="73"/>
      <c r="BM20" s="73">
        <v>1</v>
      </c>
      <c r="BN20" s="73">
        <v>1</v>
      </c>
      <c r="BO20" s="73">
        <v>1</v>
      </c>
      <c r="BP20" s="73">
        <v>1</v>
      </c>
      <c r="BQ20" s="73">
        <v>1</v>
      </c>
      <c r="BR20" s="73">
        <v>1</v>
      </c>
      <c r="BS20" s="73"/>
      <c r="BT20" s="73"/>
      <c r="BU20" s="73"/>
      <c r="BV20" s="73"/>
      <c r="BW20" s="73"/>
      <c r="BX20" s="73"/>
      <c r="BY20" s="74"/>
      <c r="BZ20" s="68">
        <f t="shared" si="9"/>
        <v>0</v>
      </c>
      <c r="CA20" s="69">
        <f t="shared" si="10"/>
        <v>3</v>
      </c>
      <c r="CB20" s="69">
        <f t="shared" si="11"/>
        <v>0</v>
      </c>
      <c r="CC20" s="70">
        <f t="shared" si="12"/>
        <v>0</v>
      </c>
      <c r="CD20" s="120">
        <v>0</v>
      </c>
      <c r="CE20" s="121">
        <f t="shared" si="4"/>
        <v>0</v>
      </c>
    </row>
    <row r="21" spans="1:83" ht="12.75" customHeight="1" x14ac:dyDescent="0.2">
      <c r="A21" s="94">
        <v>10</v>
      </c>
      <c r="B21" s="97" t="s">
        <v>119</v>
      </c>
      <c r="C21" s="31" t="s">
        <v>120</v>
      </c>
      <c r="D21" s="110" t="s">
        <v>196</v>
      </c>
      <c r="E21" s="143"/>
      <c r="F21" s="73"/>
      <c r="G21" s="73"/>
      <c r="H21" s="73"/>
      <c r="I21" s="73"/>
      <c r="J21" s="73"/>
      <c r="K21" s="73"/>
      <c r="L21" s="73">
        <v>1</v>
      </c>
      <c r="M21" s="73">
        <v>1</v>
      </c>
      <c r="N21" s="73">
        <v>1</v>
      </c>
      <c r="O21" s="73">
        <v>1</v>
      </c>
      <c r="P21" s="73"/>
      <c r="Q21" s="73"/>
      <c r="R21" s="73"/>
      <c r="S21" s="73"/>
      <c r="T21" s="73"/>
      <c r="U21" s="73"/>
      <c r="V21" s="73"/>
      <c r="W21" s="73">
        <v>1</v>
      </c>
      <c r="X21" s="73">
        <v>1</v>
      </c>
      <c r="Y21" s="73">
        <v>1</v>
      </c>
      <c r="Z21" s="73">
        <v>1</v>
      </c>
      <c r="AA21" s="73">
        <v>1</v>
      </c>
      <c r="AB21" s="73">
        <v>1</v>
      </c>
      <c r="AC21" s="73"/>
      <c r="AD21" s="73"/>
      <c r="AE21" s="73"/>
      <c r="AF21" s="73"/>
      <c r="AG21" s="73"/>
      <c r="AH21" s="73"/>
      <c r="AI21" s="73">
        <v>1</v>
      </c>
      <c r="AJ21" s="73">
        <v>1</v>
      </c>
      <c r="AK21" s="73">
        <v>1</v>
      </c>
      <c r="AL21" s="73">
        <v>1</v>
      </c>
      <c r="AM21" s="73">
        <v>1</v>
      </c>
      <c r="AN21" s="73">
        <v>1</v>
      </c>
      <c r="AO21" s="73"/>
      <c r="AP21" s="73"/>
      <c r="AQ21" s="73"/>
      <c r="AR21" s="73"/>
      <c r="AS21" s="73"/>
      <c r="AT21" s="73"/>
      <c r="AU21" s="73"/>
      <c r="AV21" s="73">
        <v>1</v>
      </c>
      <c r="AW21" s="73">
        <v>1</v>
      </c>
      <c r="AX21" s="73">
        <v>1</v>
      </c>
      <c r="AY21" s="73">
        <v>1</v>
      </c>
      <c r="AZ21" s="73"/>
      <c r="BA21" s="73"/>
      <c r="BB21" s="73"/>
      <c r="BC21" s="73"/>
      <c r="BD21" s="73"/>
      <c r="BE21" s="73"/>
      <c r="BF21" s="73"/>
      <c r="BG21" s="73">
        <v>1</v>
      </c>
      <c r="BH21" s="73">
        <v>1</v>
      </c>
      <c r="BI21" s="73">
        <v>1</v>
      </c>
      <c r="BJ21" s="73">
        <v>1</v>
      </c>
      <c r="BK21" s="73">
        <v>1</v>
      </c>
      <c r="BL21" s="73">
        <v>1</v>
      </c>
      <c r="BM21" s="73"/>
      <c r="BN21" s="73"/>
      <c r="BO21" s="73"/>
      <c r="BP21" s="73"/>
      <c r="BQ21" s="73"/>
      <c r="BR21" s="73"/>
      <c r="BS21" s="73">
        <v>1</v>
      </c>
      <c r="BT21" s="73">
        <v>1</v>
      </c>
      <c r="BU21" s="73">
        <v>1</v>
      </c>
      <c r="BV21" s="73">
        <v>1</v>
      </c>
      <c r="BW21" s="73">
        <v>1</v>
      </c>
      <c r="BX21" s="73">
        <v>1</v>
      </c>
      <c r="BY21" s="74"/>
      <c r="BZ21" s="68">
        <f t="shared" si="9"/>
        <v>0</v>
      </c>
      <c r="CA21" s="69">
        <f t="shared" si="10"/>
        <v>3</v>
      </c>
      <c r="CB21" s="69">
        <f t="shared" si="11"/>
        <v>0</v>
      </c>
      <c r="CC21" s="70">
        <f t="shared" si="12"/>
        <v>0</v>
      </c>
      <c r="CD21" s="120">
        <v>0</v>
      </c>
      <c r="CE21" s="121">
        <f t="shared" si="4"/>
        <v>0</v>
      </c>
    </row>
    <row r="22" spans="1:83" ht="12.75" customHeight="1" x14ac:dyDescent="0.2">
      <c r="A22" s="94"/>
      <c r="B22" s="171" t="s">
        <v>142</v>
      </c>
      <c r="C22" s="172"/>
      <c r="D22" s="110" t="s">
        <v>196</v>
      </c>
      <c r="E22" s="14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4"/>
      <c r="BZ22" s="68" t="str">
        <f t="shared" si="9"/>
        <v/>
      </c>
      <c r="CA22" s="69" t="str">
        <f t="shared" si="10"/>
        <v/>
      </c>
      <c r="CB22" s="69" t="str">
        <f t="shared" si="11"/>
        <v/>
      </c>
      <c r="CC22" s="70" t="str">
        <f t="shared" si="12"/>
        <v/>
      </c>
      <c r="CD22" s="120"/>
      <c r="CE22" s="121" t="str">
        <f t="shared" si="4"/>
        <v/>
      </c>
    </row>
    <row r="23" spans="1:83" ht="12.75" customHeight="1" x14ac:dyDescent="0.2">
      <c r="A23" s="94">
        <v>11</v>
      </c>
      <c r="B23" s="30" t="s">
        <v>138</v>
      </c>
      <c r="C23" s="31" t="s">
        <v>139</v>
      </c>
      <c r="D23" s="110" t="s">
        <v>196</v>
      </c>
      <c r="E23" s="143"/>
      <c r="F23" s="73">
        <v>1</v>
      </c>
      <c r="G23" s="73">
        <v>1</v>
      </c>
      <c r="H23" s="73">
        <v>1</v>
      </c>
      <c r="I23" s="73">
        <v>1</v>
      </c>
      <c r="J23" s="73">
        <v>1</v>
      </c>
      <c r="K23" s="73">
        <v>1</v>
      </c>
      <c r="L23" s="73"/>
      <c r="M23" s="73"/>
      <c r="N23" s="73"/>
      <c r="O23" s="73"/>
      <c r="P23" s="73">
        <v>1</v>
      </c>
      <c r="Q23" s="73">
        <v>1</v>
      </c>
      <c r="R23" s="73">
        <v>1</v>
      </c>
      <c r="S23" s="73">
        <v>1</v>
      </c>
      <c r="T23" s="73">
        <v>1</v>
      </c>
      <c r="U23" s="73">
        <v>1</v>
      </c>
      <c r="V23" s="73">
        <v>1</v>
      </c>
      <c r="W23" s="73"/>
      <c r="X23" s="73"/>
      <c r="Y23" s="73"/>
      <c r="Z23" s="73"/>
      <c r="AA23" s="73"/>
      <c r="AB23" s="73"/>
      <c r="AC23" s="73">
        <v>1</v>
      </c>
      <c r="AD23" s="73">
        <v>1</v>
      </c>
      <c r="AE23" s="73">
        <v>1</v>
      </c>
      <c r="AF23" s="73">
        <v>1</v>
      </c>
      <c r="AG23" s="73">
        <v>1</v>
      </c>
      <c r="AH23" s="73">
        <v>1</v>
      </c>
      <c r="AI23" s="73"/>
      <c r="AJ23" s="73"/>
      <c r="AK23" s="73"/>
      <c r="AL23" s="73"/>
      <c r="AM23" s="73"/>
      <c r="AN23" s="73"/>
      <c r="AO23" s="73"/>
      <c r="AP23" s="73">
        <v>1</v>
      </c>
      <c r="AQ23" s="73">
        <v>1</v>
      </c>
      <c r="AR23" s="73">
        <v>1</v>
      </c>
      <c r="AS23" s="73">
        <v>1</v>
      </c>
      <c r="AT23" s="73">
        <v>1</v>
      </c>
      <c r="AU23" s="73">
        <v>1</v>
      </c>
      <c r="AV23" s="73"/>
      <c r="AW23" s="73"/>
      <c r="AX23" s="73"/>
      <c r="AY23" s="73"/>
      <c r="AZ23" s="73">
        <v>1</v>
      </c>
      <c r="BA23" s="73">
        <v>1</v>
      </c>
      <c r="BB23" s="73">
        <v>1</v>
      </c>
      <c r="BC23" s="73">
        <v>1</v>
      </c>
      <c r="BD23" s="73">
        <v>1</v>
      </c>
      <c r="BE23" s="73">
        <v>1</v>
      </c>
      <c r="BF23" s="73">
        <v>1</v>
      </c>
      <c r="BG23" s="73"/>
      <c r="BH23" s="73"/>
      <c r="BI23" s="73"/>
      <c r="BJ23" s="73"/>
      <c r="BK23" s="73"/>
      <c r="BL23" s="73"/>
      <c r="BM23" s="73">
        <v>1</v>
      </c>
      <c r="BN23" s="73">
        <v>1</v>
      </c>
      <c r="BO23" s="73">
        <v>1</v>
      </c>
      <c r="BP23" s="73">
        <v>1</v>
      </c>
      <c r="BQ23" s="73">
        <v>1</v>
      </c>
      <c r="BR23" s="73">
        <v>1</v>
      </c>
      <c r="BS23" s="73"/>
      <c r="BT23" s="73"/>
      <c r="BU23" s="73"/>
      <c r="BV23" s="73"/>
      <c r="BW23" s="73"/>
      <c r="BX23" s="73"/>
      <c r="BY23" s="74"/>
      <c r="BZ23" s="68">
        <f t="shared" si="9"/>
        <v>0</v>
      </c>
      <c r="CA23" s="69" t="str">
        <f t="shared" si="10"/>
        <v>NR</v>
      </c>
      <c r="CB23" s="69">
        <f t="shared" si="11"/>
        <v>0</v>
      </c>
      <c r="CC23" s="70">
        <f t="shared" si="12"/>
        <v>0</v>
      </c>
      <c r="CD23" s="120">
        <v>0</v>
      </c>
      <c r="CE23" s="121">
        <f t="shared" si="4"/>
        <v>0</v>
      </c>
    </row>
    <row r="24" spans="1:83" ht="12.75" customHeight="1" x14ac:dyDescent="0.2">
      <c r="A24" s="94">
        <v>11</v>
      </c>
      <c r="B24" s="97" t="s">
        <v>140</v>
      </c>
      <c r="C24" s="31" t="s">
        <v>141</v>
      </c>
      <c r="D24" s="110" t="s">
        <v>196</v>
      </c>
      <c r="E24" s="143"/>
      <c r="F24" s="73"/>
      <c r="G24" s="73"/>
      <c r="H24" s="73"/>
      <c r="I24" s="73"/>
      <c r="J24" s="73"/>
      <c r="K24" s="73"/>
      <c r="L24" s="73">
        <v>1</v>
      </c>
      <c r="M24" s="73">
        <v>1</v>
      </c>
      <c r="N24" s="73">
        <v>1</v>
      </c>
      <c r="O24" s="73">
        <v>1</v>
      </c>
      <c r="P24" s="73"/>
      <c r="Q24" s="73"/>
      <c r="R24" s="73"/>
      <c r="S24" s="73"/>
      <c r="T24" s="73"/>
      <c r="U24" s="73"/>
      <c r="V24" s="73"/>
      <c r="W24" s="73">
        <v>1</v>
      </c>
      <c r="X24" s="73">
        <v>1</v>
      </c>
      <c r="Y24" s="73">
        <v>1</v>
      </c>
      <c r="Z24" s="73">
        <v>1</v>
      </c>
      <c r="AA24" s="73">
        <v>1</v>
      </c>
      <c r="AB24" s="73">
        <v>1</v>
      </c>
      <c r="AC24" s="73"/>
      <c r="AD24" s="73"/>
      <c r="AE24" s="73"/>
      <c r="AF24" s="73"/>
      <c r="AG24" s="73"/>
      <c r="AH24" s="73"/>
      <c r="AI24" s="73">
        <v>1</v>
      </c>
      <c r="AJ24" s="73">
        <v>1</v>
      </c>
      <c r="AK24" s="73">
        <v>1</v>
      </c>
      <c r="AL24" s="73">
        <v>1</v>
      </c>
      <c r="AM24" s="73">
        <v>1</v>
      </c>
      <c r="AN24" s="73">
        <v>1</v>
      </c>
      <c r="AO24" s="73"/>
      <c r="AP24" s="73"/>
      <c r="AQ24" s="73"/>
      <c r="AR24" s="73"/>
      <c r="AS24" s="73"/>
      <c r="AT24" s="73"/>
      <c r="AU24" s="73"/>
      <c r="AV24" s="73">
        <v>1</v>
      </c>
      <c r="AW24" s="73">
        <v>1</v>
      </c>
      <c r="AX24" s="73">
        <v>1</v>
      </c>
      <c r="AY24" s="73">
        <v>1</v>
      </c>
      <c r="AZ24" s="73"/>
      <c r="BA24" s="73"/>
      <c r="BB24" s="73"/>
      <c r="BC24" s="73"/>
      <c r="BD24" s="73"/>
      <c r="BE24" s="73"/>
      <c r="BF24" s="73"/>
      <c r="BG24" s="73">
        <v>1</v>
      </c>
      <c r="BH24" s="73">
        <v>1</v>
      </c>
      <c r="BI24" s="73">
        <v>1</v>
      </c>
      <c r="BJ24" s="73">
        <v>1</v>
      </c>
      <c r="BK24" s="73">
        <v>1</v>
      </c>
      <c r="BL24" s="73">
        <v>1</v>
      </c>
      <c r="BM24" s="73"/>
      <c r="BN24" s="73"/>
      <c r="BO24" s="73"/>
      <c r="BP24" s="73"/>
      <c r="BQ24" s="73"/>
      <c r="BR24" s="73"/>
      <c r="BS24" s="73">
        <v>1</v>
      </c>
      <c r="BT24" s="73">
        <v>1</v>
      </c>
      <c r="BU24" s="73">
        <v>1</v>
      </c>
      <c r="BV24" s="73">
        <v>1</v>
      </c>
      <c r="BW24" s="73">
        <v>1</v>
      </c>
      <c r="BX24" s="73">
        <v>1</v>
      </c>
      <c r="BY24" s="74"/>
      <c r="BZ24" s="68">
        <f t="shared" si="9"/>
        <v>0</v>
      </c>
      <c r="CA24" s="69" t="str">
        <f t="shared" si="10"/>
        <v>NR</v>
      </c>
      <c r="CB24" s="69">
        <f t="shared" si="11"/>
        <v>0</v>
      </c>
      <c r="CC24" s="70">
        <f t="shared" si="12"/>
        <v>0</v>
      </c>
      <c r="CD24" s="120">
        <v>0</v>
      </c>
      <c r="CE24" s="121">
        <f t="shared" si="4"/>
        <v>0</v>
      </c>
    </row>
    <row r="25" spans="1:83" ht="12.75" customHeight="1" x14ac:dyDescent="0.2">
      <c r="A25" s="94"/>
      <c r="B25" s="175" t="s">
        <v>302</v>
      </c>
      <c r="C25" s="176"/>
      <c r="D25" s="110" t="s">
        <v>196</v>
      </c>
      <c r="E25" s="14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4"/>
      <c r="BZ25" s="68" t="str">
        <f t="shared" si="9"/>
        <v/>
      </c>
      <c r="CA25" s="69" t="str">
        <f t="shared" si="10"/>
        <v/>
      </c>
      <c r="CB25" s="69" t="str">
        <f t="shared" si="11"/>
        <v/>
      </c>
      <c r="CC25" s="70" t="str">
        <f t="shared" si="12"/>
        <v/>
      </c>
      <c r="CD25" s="120"/>
      <c r="CE25" s="121" t="str">
        <f t="shared" si="4"/>
        <v/>
      </c>
    </row>
    <row r="26" spans="1:83" ht="12.75" customHeight="1" x14ac:dyDescent="0.2">
      <c r="A26" s="94">
        <v>11</v>
      </c>
      <c r="B26" s="117" t="s">
        <v>129</v>
      </c>
      <c r="C26" s="116" t="s">
        <v>130</v>
      </c>
      <c r="D26" s="110" t="s">
        <v>196</v>
      </c>
      <c r="E26" s="143"/>
      <c r="F26" s="73"/>
      <c r="G26" s="73"/>
      <c r="H26" s="73"/>
      <c r="I26" s="73"/>
      <c r="J26" s="73"/>
      <c r="K26" s="73"/>
      <c r="L26" s="73"/>
      <c r="M26" s="73">
        <v>1</v>
      </c>
      <c r="N26" s="73">
        <v>1</v>
      </c>
      <c r="O26" s="73">
        <v>1</v>
      </c>
      <c r="P26" s="73"/>
      <c r="Q26" s="73"/>
      <c r="R26" s="73"/>
      <c r="S26" s="73"/>
      <c r="T26" s="73"/>
      <c r="U26" s="73"/>
      <c r="V26" s="73"/>
      <c r="W26" s="73"/>
      <c r="X26" s="73"/>
      <c r="Y26" s="73"/>
      <c r="Z26" s="73">
        <v>1</v>
      </c>
      <c r="AA26" s="73">
        <v>1</v>
      </c>
      <c r="AB26" s="73">
        <v>1</v>
      </c>
      <c r="AC26" s="73"/>
      <c r="AD26" s="73"/>
      <c r="AE26" s="73"/>
      <c r="AF26" s="73"/>
      <c r="AG26" s="73"/>
      <c r="AH26" s="73"/>
      <c r="AI26" s="73"/>
      <c r="AJ26" s="73"/>
      <c r="AK26" s="73">
        <v>1</v>
      </c>
      <c r="AL26" s="73">
        <v>1</v>
      </c>
      <c r="AM26" s="73">
        <v>1</v>
      </c>
      <c r="AN26" s="73">
        <v>1</v>
      </c>
      <c r="AO26" s="73"/>
      <c r="AP26" s="73"/>
      <c r="AQ26" s="73"/>
      <c r="AR26" s="73"/>
      <c r="AS26" s="73"/>
      <c r="AT26" s="73"/>
      <c r="AU26" s="73"/>
      <c r="AV26" s="73"/>
      <c r="AW26" s="73">
        <v>1</v>
      </c>
      <c r="AX26" s="73">
        <v>1</v>
      </c>
      <c r="AY26" s="73">
        <v>1</v>
      </c>
      <c r="AZ26" s="73"/>
      <c r="BA26" s="73"/>
      <c r="BB26" s="73"/>
      <c r="BC26" s="73"/>
      <c r="BD26" s="73"/>
      <c r="BE26" s="73"/>
      <c r="BF26" s="73"/>
      <c r="BG26" s="73"/>
      <c r="BH26" s="73"/>
      <c r="BI26" s="73"/>
      <c r="BJ26" s="73">
        <v>1</v>
      </c>
      <c r="BK26" s="73">
        <v>1</v>
      </c>
      <c r="BL26" s="73">
        <v>1</v>
      </c>
      <c r="BM26" s="73"/>
      <c r="BN26" s="73"/>
      <c r="BO26" s="73"/>
      <c r="BP26" s="73"/>
      <c r="BQ26" s="73"/>
      <c r="BR26" s="73"/>
      <c r="BS26" s="73"/>
      <c r="BT26" s="73"/>
      <c r="BU26" s="73"/>
      <c r="BV26" s="73"/>
      <c r="BW26" s="73">
        <v>1</v>
      </c>
      <c r="BX26" s="73">
        <v>1</v>
      </c>
      <c r="BY26" s="74"/>
      <c r="BZ26" s="68">
        <f t="shared" si="9"/>
        <v>0</v>
      </c>
      <c r="CA26" s="69" t="str">
        <f t="shared" si="10"/>
        <v>NR</v>
      </c>
      <c r="CB26" s="69">
        <f t="shared" si="11"/>
        <v>0</v>
      </c>
      <c r="CC26" s="70">
        <f t="shared" si="12"/>
        <v>0</v>
      </c>
      <c r="CD26" s="120">
        <v>0</v>
      </c>
      <c r="CE26" s="121">
        <f t="shared" si="4"/>
        <v>0</v>
      </c>
    </row>
    <row r="27" spans="1:83" ht="12.75" customHeight="1" x14ac:dyDescent="0.2">
      <c r="A27" s="94"/>
      <c r="B27" s="171" t="s">
        <v>133</v>
      </c>
      <c r="C27" s="172"/>
      <c r="D27" s="110" t="s">
        <v>196</v>
      </c>
      <c r="E27" s="14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4"/>
      <c r="BZ27" s="68" t="str">
        <f t="shared" si="9"/>
        <v/>
      </c>
      <c r="CA27" s="69" t="str">
        <f t="shared" si="10"/>
        <v/>
      </c>
      <c r="CB27" s="69" t="str">
        <f t="shared" si="11"/>
        <v/>
      </c>
      <c r="CC27" s="70" t="str">
        <f t="shared" si="12"/>
        <v/>
      </c>
      <c r="CD27" s="120"/>
      <c r="CE27" s="121" t="str">
        <f t="shared" si="4"/>
        <v/>
      </c>
    </row>
    <row r="28" spans="1:83" ht="12.75" customHeight="1" x14ac:dyDescent="0.2">
      <c r="A28" s="94">
        <v>11</v>
      </c>
      <c r="B28" s="98" t="s">
        <v>134</v>
      </c>
      <c r="C28" s="31" t="s">
        <v>135</v>
      </c>
      <c r="D28" s="110" t="s">
        <v>196</v>
      </c>
      <c r="E28" s="143"/>
      <c r="F28" s="73"/>
      <c r="G28" s="73"/>
      <c r="H28" s="73"/>
      <c r="I28" s="73"/>
      <c r="J28" s="73"/>
      <c r="K28" s="73"/>
      <c r="L28" s="73">
        <v>1</v>
      </c>
      <c r="M28" s="73"/>
      <c r="N28" s="73"/>
      <c r="O28" s="73"/>
      <c r="P28" s="73"/>
      <c r="Q28" s="73"/>
      <c r="R28" s="73"/>
      <c r="S28" s="73"/>
      <c r="T28" s="73"/>
      <c r="U28" s="73"/>
      <c r="V28" s="73"/>
      <c r="W28" s="73">
        <v>1</v>
      </c>
      <c r="X28" s="73">
        <v>1</v>
      </c>
      <c r="Y28" s="73">
        <v>1</v>
      </c>
      <c r="Z28" s="73"/>
      <c r="AA28" s="73"/>
      <c r="AB28" s="73"/>
      <c r="AC28" s="73"/>
      <c r="AD28" s="73"/>
      <c r="AE28" s="73"/>
      <c r="AF28" s="73"/>
      <c r="AG28" s="73"/>
      <c r="AH28" s="73"/>
      <c r="AI28" s="73">
        <v>1</v>
      </c>
      <c r="AJ28" s="73">
        <v>1</v>
      </c>
      <c r="AK28" s="73"/>
      <c r="AL28" s="73"/>
      <c r="AM28" s="73"/>
      <c r="AN28" s="73"/>
      <c r="AO28" s="73"/>
      <c r="AP28" s="73"/>
      <c r="AQ28" s="73"/>
      <c r="AR28" s="73"/>
      <c r="AS28" s="73"/>
      <c r="AT28" s="73"/>
      <c r="AU28" s="73"/>
      <c r="AV28" s="73">
        <v>1</v>
      </c>
      <c r="AW28" s="73"/>
      <c r="AX28" s="73"/>
      <c r="AY28" s="73"/>
      <c r="AZ28" s="73"/>
      <c r="BA28" s="73"/>
      <c r="BB28" s="73"/>
      <c r="BC28" s="73"/>
      <c r="BD28" s="73"/>
      <c r="BE28" s="73"/>
      <c r="BF28" s="73"/>
      <c r="BG28" s="73">
        <v>1</v>
      </c>
      <c r="BH28" s="73">
        <v>1</v>
      </c>
      <c r="BI28" s="73">
        <v>1</v>
      </c>
      <c r="BJ28" s="73"/>
      <c r="BK28" s="73"/>
      <c r="BL28" s="73"/>
      <c r="BM28" s="73"/>
      <c r="BN28" s="73"/>
      <c r="BO28" s="73"/>
      <c r="BP28" s="73"/>
      <c r="BQ28" s="73"/>
      <c r="BR28" s="73"/>
      <c r="BS28" s="73">
        <v>1</v>
      </c>
      <c r="BT28" s="73">
        <v>1</v>
      </c>
      <c r="BU28" s="73"/>
      <c r="BV28" s="73"/>
      <c r="BW28" s="73"/>
      <c r="BX28" s="73"/>
      <c r="BY28" s="74"/>
      <c r="BZ28" s="68">
        <f t="shared" ref="BZ28" si="13">IF(A28="","",IF(AND(ISERROR(SEARCH("U",E28))=FALSE,CoatedBoards=TRUE),0,IF(AND(ISERROR(SEARCH("C",E28))=FALSE,CoatedBoards=FALSE),0,SUMPRODUCT($E$6:$BY$6,E28:BY28))))</f>
        <v>0</v>
      </c>
      <c r="CA28" s="69" t="str">
        <f t="shared" ref="CA28" si="14">IF(A28="","",VLOOKUP(A28,TheMatrix,5,FALSE))</f>
        <v>NR</v>
      </c>
      <c r="CB28" s="69">
        <f t="shared" ref="CB28" si="15">IF(A28="","",IF(BZ28&gt;0,MAX(CEILING(BZ28/VLOOKUP(A28,TheMatrix,3,FALSE),1)*VLOOKUP(A28,TheMatrix,2,FALSE),VLOOKUP(A28,TheMatrix,4,FALSE)),0))</f>
        <v>0</v>
      </c>
      <c r="CC28" s="70">
        <f t="shared" ref="CC28" si="16">IF(A28="","",IF(CA28&gt;SparingLevel,0,CB28))</f>
        <v>0</v>
      </c>
      <c r="CD28" s="120">
        <v>0</v>
      </c>
      <c r="CE28" s="121">
        <f t="shared" ref="CE28" si="17">IF(A28="","",IF(ISERROR(CC28*CD28),IF(CC28&lt;&gt;0,"Ask for Quote",0),CC28*CD28))</f>
        <v>0</v>
      </c>
    </row>
    <row r="29" spans="1:83" ht="12.75" customHeight="1" x14ac:dyDescent="0.2">
      <c r="A29" s="94">
        <v>11</v>
      </c>
      <c r="B29" s="98" t="s">
        <v>136</v>
      </c>
      <c r="C29" s="31" t="s">
        <v>137</v>
      </c>
      <c r="D29" s="110" t="s">
        <v>196</v>
      </c>
      <c r="E29" s="143"/>
      <c r="F29" s="73"/>
      <c r="G29" s="73"/>
      <c r="H29" s="73"/>
      <c r="I29" s="73"/>
      <c r="J29" s="73"/>
      <c r="K29" s="73"/>
      <c r="L29" s="73"/>
      <c r="M29" s="73">
        <v>1</v>
      </c>
      <c r="N29" s="73">
        <v>1</v>
      </c>
      <c r="O29" s="73">
        <v>1</v>
      </c>
      <c r="P29" s="73"/>
      <c r="Q29" s="73"/>
      <c r="R29" s="73"/>
      <c r="S29" s="73"/>
      <c r="T29" s="73"/>
      <c r="U29" s="73"/>
      <c r="V29" s="73"/>
      <c r="W29" s="73"/>
      <c r="X29" s="73"/>
      <c r="Y29" s="73"/>
      <c r="Z29" s="73">
        <v>1</v>
      </c>
      <c r="AA29" s="73">
        <v>1</v>
      </c>
      <c r="AB29" s="73">
        <v>1</v>
      </c>
      <c r="AC29" s="73"/>
      <c r="AD29" s="73"/>
      <c r="AE29" s="73"/>
      <c r="AF29" s="73"/>
      <c r="AG29" s="73"/>
      <c r="AH29" s="73"/>
      <c r="AI29" s="73"/>
      <c r="AJ29" s="73"/>
      <c r="AK29" s="73">
        <v>1</v>
      </c>
      <c r="AL29" s="73">
        <v>1</v>
      </c>
      <c r="AM29" s="73">
        <v>1</v>
      </c>
      <c r="AN29" s="73">
        <v>1</v>
      </c>
      <c r="AO29" s="73"/>
      <c r="AP29" s="73"/>
      <c r="AQ29" s="73"/>
      <c r="AR29" s="73"/>
      <c r="AS29" s="73"/>
      <c r="AT29" s="73"/>
      <c r="AU29" s="73"/>
      <c r="AV29" s="73"/>
      <c r="AW29" s="73">
        <v>1</v>
      </c>
      <c r="AX29" s="73">
        <v>1</v>
      </c>
      <c r="AY29" s="73">
        <v>1</v>
      </c>
      <c r="AZ29" s="73"/>
      <c r="BA29" s="73"/>
      <c r="BB29" s="73"/>
      <c r="BC29" s="73"/>
      <c r="BD29" s="73"/>
      <c r="BE29" s="73"/>
      <c r="BF29" s="73"/>
      <c r="BG29" s="73"/>
      <c r="BH29" s="73"/>
      <c r="BI29" s="73"/>
      <c r="BJ29" s="73">
        <v>1</v>
      </c>
      <c r="BK29" s="73">
        <v>1</v>
      </c>
      <c r="BL29" s="73">
        <v>1</v>
      </c>
      <c r="BM29" s="73"/>
      <c r="BN29" s="73"/>
      <c r="BO29" s="73"/>
      <c r="BP29" s="73"/>
      <c r="BQ29" s="73"/>
      <c r="BR29" s="73"/>
      <c r="BS29" s="73"/>
      <c r="BT29" s="73"/>
      <c r="BU29" s="73">
        <v>1</v>
      </c>
      <c r="BV29" s="73">
        <v>1</v>
      </c>
      <c r="BW29" s="73">
        <v>1</v>
      </c>
      <c r="BX29" s="73">
        <v>1</v>
      </c>
      <c r="BY29" s="74"/>
      <c r="BZ29" s="68">
        <f t="shared" si="9"/>
        <v>0</v>
      </c>
      <c r="CA29" s="69" t="str">
        <f t="shared" si="10"/>
        <v>NR</v>
      </c>
      <c r="CB29" s="69">
        <f t="shared" si="11"/>
        <v>0</v>
      </c>
      <c r="CC29" s="70">
        <f t="shared" si="12"/>
        <v>0</v>
      </c>
      <c r="CD29" s="120">
        <v>0</v>
      </c>
      <c r="CE29" s="121">
        <f t="shared" si="4"/>
        <v>0</v>
      </c>
    </row>
    <row r="30" spans="1:83" ht="27.75" customHeight="1" x14ac:dyDescent="0.2">
      <c r="A30" s="94"/>
      <c r="B30" s="157" t="s">
        <v>282</v>
      </c>
      <c r="C30" s="152"/>
      <c r="D30" s="111" t="s">
        <v>285</v>
      </c>
      <c r="E30" s="14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4"/>
      <c r="BZ30" s="68" t="str">
        <f t="shared" ref="BZ30" si="18">IF(A30="","",IF(AND(ISERROR(SEARCH("U",E30))=FALSE,CoatedBoards=TRUE),0,IF(AND(ISERROR(SEARCH("C",E30))=FALSE,CoatedBoards=FALSE),0,SUMPRODUCT($E$6:$BY$6,E30:BY30))))</f>
        <v/>
      </c>
      <c r="CA30" s="69" t="str">
        <f t="shared" ref="CA30" si="19">IF(A30="","",VLOOKUP(A30,TheMatrix,5,FALSE))</f>
        <v/>
      </c>
      <c r="CB30" s="69" t="str">
        <f t="shared" ref="CB30" si="20">IF(A30="","",IF(BZ30&gt;0,MAX(CEILING(BZ30/VLOOKUP(A30,TheMatrix,3,FALSE),1)*VLOOKUP(A30,TheMatrix,2,FALSE),VLOOKUP(A30,TheMatrix,4,FALSE)),0))</f>
        <v/>
      </c>
      <c r="CC30" s="70" t="str">
        <f t="shared" ref="CC30" si="21">IF(A30="","",IF(CA30&gt;SparingLevel,0,CB30))</f>
        <v/>
      </c>
      <c r="CD30" s="120"/>
      <c r="CE30" s="121" t="str">
        <f t="shared" ref="CE30" si="22">IF(A30="","",IF(ISERROR(CC30*CD30),IF(CC30&lt;&gt;0,"Ask for Quote",0),CC30*CD30))</f>
        <v/>
      </c>
    </row>
    <row r="31" spans="1:83" ht="12.75" customHeight="1" x14ac:dyDescent="0.2">
      <c r="A31" s="94"/>
      <c r="B31" s="151" t="s">
        <v>96</v>
      </c>
      <c r="C31" s="152"/>
      <c r="D31" s="111" t="s">
        <v>285</v>
      </c>
      <c r="E31" s="14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4"/>
      <c r="BZ31" s="68" t="str">
        <f t="shared" si="5"/>
        <v/>
      </c>
      <c r="CA31" s="69" t="str">
        <f t="shared" si="6"/>
        <v/>
      </c>
      <c r="CB31" s="69" t="str">
        <f t="shared" si="7"/>
        <v/>
      </c>
      <c r="CC31" s="70" t="str">
        <f t="shared" si="8"/>
        <v/>
      </c>
      <c r="CD31" s="120"/>
      <c r="CE31" s="121" t="str">
        <f t="shared" ref="CE31:CE70" si="23">IF(A31="","",IF(ISERROR(CC31*CD31),IF(CC31&lt;&gt;0,"Ask for Quote",0),CC31*CD31))</f>
        <v/>
      </c>
    </row>
    <row r="32" spans="1:83" ht="12.75" customHeight="1" x14ac:dyDescent="0.2">
      <c r="A32" s="94">
        <v>9</v>
      </c>
      <c r="B32" s="30" t="s">
        <v>97</v>
      </c>
      <c r="C32" s="31" t="s">
        <v>287</v>
      </c>
      <c r="D32" s="111" t="s">
        <v>285</v>
      </c>
      <c r="E32" s="143"/>
      <c r="F32" s="73">
        <v>1</v>
      </c>
      <c r="G32" s="73">
        <v>1</v>
      </c>
      <c r="H32" s="73">
        <v>1</v>
      </c>
      <c r="I32" s="73">
        <v>1</v>
      </c>
      <c r="J32" s="73"/>
      <c r="K32" s="73"/>
      <c r="L32" s="73"/>
      <c r="M32" s="73"/>
      <c r="N32" s="73"/>
      <c r="O32" s="73"/>
      <c r="P32" s="73">
        <v>1</v>
      </c>
      <c r="Q32" s="73">
        <v>1</v>
      </c>
      <c r="R32" s="73">
        <v>1</v>
      </c>
      <c r="S32" s="73">
        <v>1</v>
      </c>
      <c r="T32" s="73">
        <v>1</v>
      </c>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4"/>
      <c r="BZ32" s="68">
        <f t="shared" si="5"/>
        <v>0</v>
      </c>
      <c r="CA32" s="69">
        <f t="shared" si="6"/>
        <v>3</v>
      </c>
      <c r="CB32" s="69">
        <f t="shared" si="7"/>
        <v>0</v>
      </c>
      <c r="CC32" s="70">
        <f t="shared" si="8"/>
        <v>0</v>
      </c>
      <c r="CD32" s="120">
        <v>0</v>
      </c>
      <c r="CE32" s="121">
        <f t="shared" si="23"/>
        <v>0</v>
      </c>
    </row>
    <row r="33" spans="1:85" ht="12.75" customHeight="1" x14ac:dyDescent="0.2">
      <c r="A33" s="94">
        <v>9</v>
      </c>
      <c r="B33" s="97" t="s">
        <v>98</v>
      </c>
      <c r="C33" s="31" t="s">
        <v>288</v>
      </c>
      <c r="D33" s="111" t="s">
        <v>285</v>
      </c>
      <c r="E33" s="143"/>
      <c r="F33" s="73"/>
      <c r="G33" s="73"/>
      <c r="H33" s="73"/>
      <c r="I33" s="73"/>
      <c r="J33" s="73">
        <v>1</v>
      </c>
      <c r="K33" s="73">
        <v>1</v>
      </c>
      <c r="L33" s="73"/>
      <c r="M33" s="73"/>
      <c r="N33" s="73"/>
      <c r="O33" s="73"/>
      <c r="P33" s="73"/>
      <c r="Q33" s="73"/>
      <c r="R33" s="73"/>
      <c r="S33" s="73"/>
      <c r="T33" s="73"/>
      <c r="U33" s="73">
        <v>1</v>
      </c>
      <c r="V33" s="73">
        <v>1</v>
      </c>
      <c r="W33" s="73"/>
      <c r="X33" s="73"/>
      <c r="Y33" s="73"/>
      <c r="Z33" s="73"/>
      <c r="AA33" s="73"/>
      <c r="AB33" s="73"/>
      <c r="AC33" s="73">
        <v>1</v>
      </c>
      <c r="AD33" s="73">
        <v>1</v>
      </c>
      <c r="AE33" s="73">
        <v>1</v>
      </c>
      <c r="AF33" s="73">
        <v>1</v>
      </c>
      <c r="AG33" s="73">
        <v>1</v>
      </c>
      <c r="AH33" s="73">
        <v>1</v>
      </c>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4"/>
      <c r="BZ33" s="68">
        <f t="shared" si="5"/>
        <v>0</v>
      </c>
      <c r="CA33" s="69">
        <f t="shared" si="6"/>
        <v>3</v>
      </c>
      <c r="CB33" s="69">
        <f t="shared" si="7"/>
        <v>0</v>
      </c>
      <c r="CC33" s="70">
        <f t="shared" si="8"/>
        <v>0</v>
      </c>
      <c r="CD33" s="120">
        <v>0</v>
      </c>
      <c r="CE33" s="121">
        <f t="shared" si="23"/>
        <v>0</v>
      </c>
    </row>
    <row r="34" spans="1:85" ht="12.75" customHeight="1" x14ac:dyDescent="0.2">
      <c r="A34" s="94">
        <v>9</v>
      </c>
      <c r="B34" s="97" t="s">
        <v>99</v>
      </c>
      <c r="C34" s="31" t="s">
        <v>100</v>
      </c>
      <c r="D34" s="111" t="s">
        <v>285</v>
      </c>
      <c r="E34" s="143"/>
      <c r="F34" s="73"/>
      <c r="G34" s="73"/>
      <c r="H34" s="73"/>
      <c r="I34" s="73"/>
      <c r="J34" s="73"/>
      <c r="K34" s="73"/>
      <c r="L34" s="73">
        <v>1</v>
      </c>
      <c r="M34" s="73"/>
      <c r="N34" s="73"/>
      <c r="O34" s="73"/>
      <c r="P34" s="73"/>
      <c r="Q34" s="73"/>
      <c r="R34" s="73"/>
      <c r="S34" s="73"/>
      <c r="T34" s="73"/>
      <c r="U34" s="73"/>
      <c r="V34" s="73"/>
      <c r="W34" s="73">
        <v>1</v>
      </c>
      <c r="X34" s="73">
        <v>1</v>
      </c>
      <c r="Y34" s="73">
        <v>1</v>
      </c>
      <c r="Z34" s="73"/>
      <c r="AA34" s="73"/>
      <c r="AB34" s="73"/>
      <c r="AC34" s="73"/>
      <c r="AD34" s="73"/>
      <c r="AE34" s="73"/>
      <c r="AF34" s="73"/>
      <c r="AG34" s="73"/>
      <c r="AH34" s="73"/>
      <c r="AI34" s="73">
        <v>1</v>
      </c>
      <c r="AJ34" s="73">
        <v>1</v>
      </c>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4"/>
      <c r="BZ34" s="68">
        <f t="shared" si="5"/>
        <v>0</v>
      </c>
      <c r="CA34" s="69">
        <f t="shared" si="6"/>
        <v>3</v>
      </c>
      <c r="CB34" s="69">
        <f t="shared" si="7"/>
        <v>0</v>
      </c>
      <c r="CC34" s="70">
        <f t="shared" si="8"/>
        <v>0</v>
      </c>
      <c r="CD34" s="120">
        <v>0</v>
      </c>
      <c r="CE34" s="121">
        <f t="shared" si="23"/>
        <v>0</v>
      </c>
    </row>
    <row r="35" spans="1:85" s="32" customFormat="1" ht="12.75" customHeight="1" x14ac:dyDescent="0.2">
      <c r="A35" s="94">
        <v>9</v>
      </c>
      <c r="B35" s="98" t="s">
        <v>101</v>
      </c>
      <c r="C35" s="31" t="s">
        <v>289</v>
      </c>
      <c r="D35" s="111" t="s">
        <v>285</v>
      </c>
      <c r="E35" s="144"/>
      <c r="F35" s="73"/>
      <c r="G35" s="73"/>
      <c r="H35" s="73"/>
      <c r="I35" s="73"/>
      <c r="J35" s="73"/>
      <c r="K35" s="73"/>
      <c r="L35" s="73"/>
      <c r="M35" s="73">
        <v>1</v>
      </c>
      <c r="N35" s="73">
        <v>1</v>
      </c>
      <c r="O35" s="73">
        <v>1</v>
      </c>
      <c r="P35" s="73"/>
      <c r="Q35" s="73"/>
      <c r="R35" s="73"/>
      <c r="S35" s="73"/>
      <c r="T35" s="73"/>
      <c r="U35" s="73"/>
      <c r="V35" s="73"/>
      <c r="W35" s="73"/>
      <c r="X35" s="73"/>
      <c r="Y35" s="73"/>
      <c r="Z35" s="73">
        <v>1</v>
      </c>
      <c r="AA35" s="73">
        <v>1</v>
      </c>
      <c r="AB35" s="73">
        <v>1</v>
      </c>
      <c r="AC35" s="73"/>
      <c r="AD35" s="73"/>
      <c r="AE35" s="73"/>
      <c r="AF35" s="73"/>
      <c r="AG35" s="73"/>
      <c r="AH35" s="73"/>
      <c r="AI35" s="73"/>
      <c r="AJ35" s="73"/>
      <c r="AK35" s="73">
        <v>1</v>
      </c>
      <c r="AL35" s="73">
        <v>1</v>
      </c>
      <c r="AM35" s="73">
        <v>1</v>
      </c>
      <c r="AN35" s="73">
        <v>1</v>
      </c>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109"/>
      <c r="BZ35" s="68">
        <f t="shared" si="5"/>
        <v>0</v>
      </c>
      <c r="CA35" s="69">
        <f t="shared" si="6"/>
        <v>3</v>
      </c>
      <c r="CB35" s="69">
        <f t="shared" si="7"/>
        <v>0</v>
      </c>
      <c r="CC35" s="70">
        <f t="shared" si="8"/>
        <v>0</v>
      </c>
      <c r="CD35" s="120">
        <v>0</v>
      </c>
      <c r="CE35" s="121">
        <f t="shared" si="23"/>
        <v>0</v>
      </c>
      <c r="CG35" s="27"/>
    </row>
    <row r="36" spans="1:85" ht="12.75" customHeight="1" x14ac:dyDescent="0.2">
      <c r="A36" s="94"/>
      <c r="B36" s="151" t="s">
        <v>102</v>
      </c>
      <c r="C36" s="152"/>
      <c r="D36" s="111" t="s">
        <v>285</v>
      </c>
      <c r="E36" s="14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4"/>
      <c r="BZ36" s="68" t="str">
        <f t="shared" si="5"/>
        <v/>
      </c>
      <c r="CA36" s="69" t="str">
        <f t="shared" si="6"/>
        <v/>
      </c>
      <c r="CB36" s="69" t="str">
        <f t="shared" si="7"/>
        <v/>
      </c>
      <c r="CC36" s="70" t="str">
        <f t="shared" si="8"/>
        <v/>
      </c>
      <c r="CD36" s="120"/>
      <c r="CE36" s="121" t="str">
        <f t="shared" si="23"/>
        <v/>
      </c>
    </row>
    <row r="37" spans="1:85" ht="12.75" customHeight="1" x14ac:dyDescent="0.2">
      <c r="A37" s="94">
        <v>9</v>
      </c>
      <c r="B37" s="97" t="s">
        <v>103</v>
      </c>
      <c r="C37" s="31" t="s">
        <v>290</v>
      </c>
      <c r="D37" s="111" t="s">
        <v>285</v>
      </c>
      <c r="E37" s="143"/>
      <c r="F37" s="73">
        <v>1</v>
      </c>
      <c r="G37" s="73">
        <v>1</v>
      </c>
      <c r="H37" s="73">
        <v>1</v>
      </c>
      <c r="I37" s="73">
        <v>1</v>
      </c>
      <c r="J37" s="73"/>
      <c r="K37" s="73"/>
      <c r="L37" s="73"/>
      <c r="M37" s="73"/>
      <c r="N37" s="73"/>
      <c r="O37" s="73"/>
      <c r="P37" s="73">
        <v>1</v>
      </c>
      <c r="Q37" s="73">
        <v>1</v>
      </c>
      <c r="R37" s="73">
        <v>1</v>
      </c>
      <c r="S37" s="73">
        <v>1</v>
      </c>
      <c r="T37" s="73">
        <v>1</v>
      </c>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4"/>
      <c r="BZ37" s="68">
        <f t="shared" si="5"/>
        <v>0</v>
      </c>
      <c r="CA37" s="69">
        <f t="shared" si="6"/>
        <v>3</v>
      </c>
      <c r="CB37" s="69">
        <f t="shared" si="7"/>
        <v>0</v>
      </c>
      <c r="CC37" s="70">
        <f t="shared" si="8"/>
        <v>0</v>
      </c>
      <c r="CD37" s="120">
        <v>0</v>
      </c>
      <c r="CE37" s="121">
        <f t="shared" si="23"/>
        <v>0</v>
      </c>
    </row>
    <row r="38" spans="1:85" ht="12.75" customHeight="1" x14ac:dyDescent="0.2">
      <c r="A38" s="94">
        <v>9</v>
      </c>
      <c r="B38" s="97" t="s">
        <v>97</v>
      </c>
      <c r="C38" s="31" t="s">
        <v>287</v>
      </c>
      <c r="D38" s="111" t="s">
        <v>285</v>
      </c>
      <c r="E38" s="143"/>
      <c r="F38" s="73"/>
      <c r="G38" s="73"/>
      <c r="H38" s="73"/>
      <c r="I38" s="73"/>
      <c r="J38" s="73">
        <v>1</v>
      </c>
      <c r="K38" s="73">
        <v>1</v>
      </c>
      <c r="L38" s="73"/>
      <c r="M38" s="73"/>
      <c r="N38" s="73"/>
      <c r="O38" s="73"/>
      <c r="P38" s="73"/>
      <c r="Q38" s="73"/>
      <c r="R38" s="73"/>
      <c r="S38" s="73"/>
      <c r="T38" s="73"/>
      <c r="U38" s="73">
        <v>1</v>
      </c>
      <c r="V38" s="73">
        <v>1</v>
      </c>
      <c r="W38" s="73"/>
      <c r="X38" s="73"/>
      <c r="Y38" s="73"/>
      <c r="Z38" s="73"/>
      <c r="AA38" s="73"/>
      <c r="AB38" s="73"/>
      <c r="AC38" s="73">
        <v>1</v>
      </c>
      <c r="AD38" s="73">
        <v>1</v>
      </c>
      <c r="AE38" s="73">
        <v>1</v>
      </c>
      <c r="AF38" s="73">
        <v>1</v>
      </c>
      <c r="AG38" s="73">
        <v>1</v>
      </c>
      <c r="AH38" s="73">
        <v>1</v>
      </c>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4"/>
      <c r="BZ38" s="68">
        <f t="shared" si="5"/>
        <v>0</v>
      </c>
      <c r="CA38" s="69">
        <f t="shared" si="6"/>
        <v>3</v>
      </c>
      <c r="CB38" s="69">
        <f t="shared" si="7"/>
        <v>0</v>
      </c>
      <c r="CC38" s="70">
        <f t="shared" si="8"/>
        <v>0</v>
      </c>
      <c r="CD38" s="120">
        <v>0</v>
      </c>
      <c r="CE38" s="121">
        <f t="shared" si="23"/>
        <v>0</v>
      </c>
    </row>
    <row r="39" spans="1:85" ht="12.75" customHeight="1" x14ac:dyDescent="0.2">
      <c r="A39" s="94">
        <v>9</v>
      </c>
      <c r="B39" s="97" t="s">
        <v>105</v>
      </c>
      <c r="C39" s="31" t="s">
        <v>291</v>
      </c>
      <c r="D39" s="111" t="s">
        <v>285</v>
      </c>
      <c r="E39" s="143"/>
      <c r="F39" s="73"/>
      <c r="G39" s="73"/>
      <c r="H39" s="73"/>
      <c r="I39" s="73"/>
      <c r="J39" s="73"/>
      <c r="K39" s="73"/>
      <c r="L39" s="73">
        <v>1</v>
      </c>
      <c r="M39" s="73"/>
      <c r="N39" s="73"/>
      <c r="O39" s="73"/>
      <c r="P39" s="73"/>
      <c r="Q39" s="73"/>
      <c r="R39" s="73"/>
      <c r="S39" s="73"/>
      <c r="T39" s="73"/>
      <c r="U39" s="73"/>
      <c r="V39" s="73"/>
      <c r="W39" s="73">
        <v>1</v>
      </c>
      <c r="X39" s="73">
        <v>1</v>
      </c>
      <c r="Y39" s="73">
        <v>1</v>
      </c>
      <c r="Z39" s="73"/>
      <c r="AA39" s="73"/>
      <c r="AB39" s="73"/>
      <c r="AC39" s="73"/>
      <c r="AD39" s="73"/>
      <c r="AE39" s="73"/>
      <c r="AF39" s="73"/>
      <c r="AG39" s="73"/>
      <c r="AH39" s="73"/>
      <c r="AI39" s="73">
        <v>1</v>
      </c>
      <c r="AJ39" s="73">
        <v>1</v>
      </c>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4"/>
      <c r="BZ39" s="68">
        <f t="shared" ref="BZ39" si="24">IF(A39="","",IF(AND(ISERROR(SEARCH("U",E39))=FALSE,CoatedBoards=TRUE),0,IF(AND(ISERROR(SEARCH("C",E39))=FALSE,CoatedBoards=FALSE),0,SUMPRODUCT($E$6:$BY$6,E39:BY39))))</f>
        <v>0</v>
      </c>
      <c r="CA39" s="69">
        <f t="shared" ref="CA39" si="25">IF(A39="","",VLOOKUP(A39,TheMatrix,5,FALSE))</f>
        <v>3</v>
      </c>
      <c r="CB39" s="69">
        <f t="shared" ref="CB39" si="26">IF(A39="","",IF(BZ39&gt;0,MAX(CEILING(BZ39/VLOOKUP(A39,TheMatrix,3,FALSE),1)*VLOOKUP(A39,TheMatrix,2,FALSE),VLOOKUP(A39,TheMatrix,4,FALSE)),0))</f>
        <v>0</v>
      </c>
      <c r="CC39" s="70">
        <f t="shared" ref="CC39" si="27">IF(A39="","",IF(CA39&gt;SparingLevel,0,CB39))</f>
        <v>0</v>
      </c>
      <c r="CD39" s="120">
        <v>0</v>
      </c>
      <c r="CE39" s="121">
        <f t="shared" ref="CE39" si="28">IF(A39="","",IF(ISERROR(CC39*CD39),IF(CC39&lt;&gt;0,"Ask for Quote",0),CC39*CD39))</f>
        <v>0</v>
      </c>
    </row>
    <row r="40" spans="1:85" ht="12.75" customHeight="1" x14ac:dyDescent="0.2">
      <c r="A40" s="94">
        <v>9</v>
      </c>
      <c r="B40" s="30" t="s">
        <v>104</v>
      </c>
      <c r="C40" s="31" t="s">
        <v>292</v>
      </c>
      <c r="D40" s="111" t="s">
        <v>285</v>
      </c>
      <c r="E40" s="143"/>
      <c r="F40" s="73"/>
      <c r="G40" s="73"/>
      <c r="H40" s="73"/>
      <c r="I40" s="73"/>
      <c r="J40" s="73"/>
      <c r="K40" s="73"/>
      <c r="L40" s="73"/>
      <c r="M40" s="73">
        <v>1</v>
      </c>
      <c r="N40" s="73">
        <v>1</v>
      </c>
      <c r="O40" s="73">
        <v>1</v>
      </c>
      <c r="P40" s="73"/>
      <c r="Q40" s="73"/>
      <c r="R40" s="73"/>
      <c r="S40" s="73"/>
      <c r="T40" s="73"/>
      <c r="U40" s="73"/>
      <c r="V40" s="73"/>
      <c r="W40" s="73"/>
      <c r="X40" s="73"/>
      <c r="Y40" s="73"/>
      <c r="Z40" s="73">
        <v>1</v>
      </c>
      <c r="AA40" s="73">
        <v>1</v>
      </c>
      <c r="AB40" s="73">
        <v>1</v>
      </c>
      <c r="AC40" s="73"/>
      <c r="AD40" s="73"/>
      <c r="AE40" s="73"/>
      <c r="AF40" s="73"/>
      <c r="AG40" s="73"/>
      <c r="AH40" s="73"/>
      <c r="AI40" s="73"/>
      <c r="AJ40" s="73"/>
      <c r="AK40" s="73">
        <v>1</v>
      </c>
      <c r="AL40" s="73">
        <v>1</v>
      </c>
      <c r="AM40" s="73">
        <v>1</v>
      </c>
      <c r="AN40" s="73">
        <v>1</v>
      </c>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4"/>
      <c r="BZ40" s="68">
        <f t="shared" si="5"/>
        <v>0</v>
      </c>
      <c r="CA40" s="69">
        <f t="shared" si="6"/>
        <v>3</v>
      </c>
      <c r="CB40" s="69">
        <f t="shared" si="7"/>
        <v>0</v>
      </c>
      <c r="CC40" s="70">
        <f t="shared" si="8"/>
        <v>0</v>
      </c>
      <c r="CD40" s="120">
        <v>0</v>
      </c>
      <c r="CE40" s="121">
        <f t="shared" si="23"/>
        <v>0</v>
      </c>
    </row>
    <row r="41" spans="1:85" ht="12.75" customHeight="1" x14ac:dyDescent="0.2">
      <c r="A41" s="94"/>
      <c r="B41" s="151" t="s">
        <v>152</v>
      </c>
      <c r="C41" s="152"/>
      <c r="D41" s="111" t="s">
        <v>285</v>
      </c>
      <c r="E41" s="14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4"/>
      <c r="BZ41" s="68" t="str">
        <f t="shared" si="5"/>
        <v/>
      </c>
      <c r="CA41" s="69" t="str">
        <f t="shared" si="6"/>
        <v/>
      </c>
      <c r="CB41" s="69" t="str">
        <f t="shared" si="7"/>
        <v/>
      </c>
      <c r="CC41" s="70" t="str">
        <f t="shared" si="8"/>
        <v/>
      </c>
      <c r="CD41" s="120"/>
      <c r="CE41" s="121" t="str">
        <f t="shared" si="23"/>
        <v/>
      </c>
    </row>
    <row r="42" spans="1:85" s="32" customFormat="1" ht="12.75" customHeight="1" x14ac:dyDescent="0.2">
      <c r="A42" s="94">
        <v>9</v>
      </c>
      <c r="B42" s="98" t="s">
        <v>106</v>
      </c>
      <c r="C42" s="31" t="s">
        <v>107</v>
      </c>
      <c r="D42" s="111" t="s">
        <v>285</v>
      </c>
      <c r="E42" s="144"/>
      <c r="F42" s="73">
        <v>1</v>
      </c>
      <c r="G42" s="73">
        <v>1</v>
      </c>
      <c r="H42" s="73">
        <v>1</v>
      </c>
      <c r="I42" s="73">
        <v>1</v>
      </c>
      <c r="J42" s="73"/>
      <c r="K42" s="73"/>
      <c r="L42" s="73"/>
      <c r="M42" s="73"/>
      <c r="N42" s="73"/>
      <c r="O42" s="73"/>
      <c r="P42" s="73">
        <v>1</v>
      </c>
      <c r="Q42" s="73">
        <v>1</v>
      </c>
      <c r="R42" s="73">
        <v>1</v>
      </c>
      <c r="S42" s="73">
        <v>1</v>
      </c>
      <c r="T42" s="73">
        <v>1</v>
      </c>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109"/>
      <c r="BZ42" s="68">
        <f t="shared" si="5"/>
        <v>0</v>
      </c>
      <c r="CA42" s="69">
        <f t="shared" si="6"/>
        <v>3</v>
      </c>
      <c r="CB42" s="69">
        <f t="shared" si="7"/>
        <v>0</v>
      </c>
      <c r="CC42" s="70">
        <f t="shared" si="8"/>
        <v>0</v>
      </c>
      <c r="CD42" s="120">
        <v>0</v>
      </c>
      <c r="CE42" s="121">
        <f t="shared" si="23"/>
        <v>0</v>
      </c>
      <c r="CG42" s="27"/>
    </row>
    <row r="43" spans="1:85" s="32" customFormat="1" ht="12.75" customHeight="1" x14ac:dyDescent="0.2">
      <c r="A43" s="94">
        <v>9</v>
      </c>
      <c r="B43" s="98" t="s">
        <v>108</v>
      </c>
      <c r="C43" s="31" t="s">
        <v>109</v>
      </c>
      <c r="D43" s="111" t="s">
        <v>285</v>
      </c>
      <c r="E43" s="144"/>
      <c r="F43" s="38"/>
      <c r="G43" s="38"/>
      <c r="H43" s="38"/>
      <c r="I43" s="38"/>
      <c r="J43" s="38">
        <v>1</v>
      </c>
      <c r="K43" s="38">
        <v>1</v>
      </c>
      <c r="L43" s="38"/>
      <c r="M43" s="38"/>
      <c r="N43" s="38"/>
      <c r="O43" s="38"/>
      <c r="P43" s="73"/>
      <c r="Q43" s="73"/>
      <c r="R43" s="73"/>
      <c r="S43" s="73"/>
      <c r="T43" s="73"/>
      <c r="U43" s="73">
        <v>1</v>
      </c>
      <c r="V43" s="73">
        <v>1</v>
      </c>
      <c r="W43" s="73"/>
      <c r="X43" s="73"/>
      <c r="Y43" s="73"/>
      <c r="Z43" s="73"/>
      <c r="AA43" s="38"/>
      <c r="AB43" s="38"/>
      <c r="AC43" s="38">
        <v>1</v>
      </c>
      <c r="AD43" s="38">
        <v>1</v>
      </c>
      <c r="AE43" s="38">
        <v>1</v>
      </c>
      <c r="AF43" s="38">
        <v>1</v>
      </c>
      <c r="AG43" s="38">
        <v>1</v>
      </c>
      <c r="AH43" s="38">
        <v>1</v>
      </c>
      <c r="AI43" s="38"/>
      <c r="AJ43" s="38"/>
      <c r="AK43" s="38"/>
      <c r="AL43" s="38"/>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109"/>
      <c r="BZ43" s="68">
        <f t="shared" si="5"/>
        <v>0</v>
      </c>
      <c r="CA43" s="69">
        <f t="shared" si="6"/>
        <v>3</v>
      </c>
      <c r="CB43" s="69">
        <f t="shared" si="7"/>
        <v>0</v>
      </c>
      <c r="CC43" s="70">
        <f t="shared" si="8"/>
        <v>0</v>
      </c>
      <c r="CD43" s="120">
        <v>0</v>
      </c>
      <c r="CE43" s="121">
        <f t="shared" si="23"/>
        <v>0</v>
      </c>
      <c r="CG43" s="27"/>
    </row>
    <row r="44" spans="1:85" ht="12.75" customHeight="1" x14ac:dyDescent="0.2">
      <c r="A44" s="94">
        <v>9</v>
      </c>
      <c r="B44" s="98" t="s">
        <v>110</v>
      </c>
      <c r="C44" s="31" t="s">
        <v>111</v>
      </c>
      <c r="D44" s="111" t="s">
        <v>285</v>
      </c>
      <c r="E44" s="143"/>
      <c r="F44" s="73"/>
      <c r="G44" s="73"/>
      <c r="H44" s="73"/>
      <c r="I44" s="73"/>
      <c r="J44" s="73"/>
      <c r="K44" s="73"/>
      <c r="L44" s="73">
        <v>1</v>
      </c>
      <c r="M44" s="73"/>
      <c r="N44" s="73"/>
      <c r="O44" s="73"/>
      <c r="P44" s="73"/>
      <c r="Q44" s="73"/>
      <c r="R44" s="73"/>
      <c r="S44" s="73"/>
      <c r="T44" s="73"/>
      <c r="U44" s="73"/>
      <c r="V44" s="73"/>
      <c r="W44" s="73">
        <v>1</v>
      </c>
      <c r="X44" s="73">
        <v>1</v>
      </c>
      <c r="Y44" s="73">
        <v>1</v>
      </c>
      <c r="Z44" s="73"/>
      <c r="AA44" s="73"/>
      <c r="AB44" s="73"/>
      <c r="AC44" s="73"/>
      <c r="AD44" s="73"/>
      <c r="AE44" s="73"/>
      <c r="AF44" s="73"/>
      <c r="AG44" s="73"/>
      <c r="AH44" s="73"/>
      <c r="AI44" s="73">
        <v>1</v>
      </c>
      <c r="AJ44" s="73">
        <v>1</v>
      </c>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4"/>
      <c r="BZ44" s="68">
        <f t="shared" si="5"/>
        <v>0</v>
      </c>
      <c r="CA44" s="69">
        <f t="shared" si="6"/>
        <v>3</v>
      </c>
      <c r="CB44" s="69">
        <f t="shared" si="7"/>
        <v>0</v>
      </c>
      <c r="CC44" s="70">
        <f t="shared" si="8"/>
        <v>0</v>
      </c>
      <c r="CD44" s="120">
        <v>0</v>
      </c>
      <c r="CE44" s="121">
        <f t="shared" si="23"/>
        <v>0</v>
      </c>
    </row>
    <row r="45" spans="1:85" ht="12.75" customHeight="1" x14ac:dyDescent="0.2">
      <c r="A45" s="94">
        <v>9</v>
      </c>
      <c r="B45" s="33" t="s">
        <v>112</v>
      </c>
      <c r="C45" s="31" t="s">
        <v>113</v>
      </c>
      <c r="D45" s="111" t="s">
        <v>285</v>
      </c>
      <c r="E45" s="143"/>
      <c r="F45" s="73"/>
      <c r="G45" s="73"/>
      <c r="H45" s="73"/>
      <c r="I45" s="73"/>
      <c r="J45" s="73"/>
      <c r="K45" s="73"/>
      <c r="L45" s="73"/>
      <c r="M45" s="73">
        <v>1</v>
      </c>
      <c r="N45" s="73">
        <v>1</v>
      </c>
      <c r="O45" s="73">
        <v>1</v>
      </c>
      <c r="P45" s="73"/>
      <c r="Q45" s="73"/>
      <c r="R45" s="73"/>
      <c r="S45" s="73"/>
      <c r="T45" s="73"/>
      <c r="U45" s="73"/>
      <c r="V45" s="73"/>
      <c r="W45" s="73"/>
      <c r="X45" s="73"/>
      <c r="Y45" s="73"/>
      <c r="Z45" s="73">
        <v>1</v>
      </c>
      <c r="AA45" s="73">
        <v>1</v>
      </c>
      <c r="AB45" s="73">
        <v>1</v>
      </c>
      <c r="AC45" s="73"/>
      <c r="AD45" s="73"/>
      <c r="AE45" s="73"/>
      <c r="AF45" s="73"/>
      <c r="AG45" s="73"/>
      <c r="AH45" s="73"/>
      <c r="AI45" s="73"/>
      <c r="AJ45" s="73"/>
      <c r="AK45" s="73">
        <v>1</v>
      </c>
      <c r="AL45" s="73">
        <v>1</v>
      </c>
      <c r="AM45" s="73">
        <v>1</v>
      </c>
      <c r="AN45" s="73">
        <v>1</v>
      </c>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4"/>
      <c r="BZ45" s="68">
        <f t="shared" si="5"/>
        <v>0</v>
      </c>
      <c r="CA45" s="69">
        <f t="shared" si="6"/>
        <v>3</v>
      </c>
      <c r="CB45" s="69">
        <f t="shared" si="7"/>
        <v>0</v>
      </c>
      <c r="CC45" s="70">
        <f t="shared" si="8"/>
        <v>0</v>
      </c>
      <c r="CD45" s="120">
        <v>0</v>
      </c>
      <c r="CE45" s="121">
        <f t="shared" si="23"/>
        <v>0</v>
      </c>
    </row>
    <row r="46" spans="1:85" ht="12.75" customHeight="1" x14ac:dyDescent="0.2">
      <c r="A46" s="94"/>
      <c r="B46" s="151" t="s">
        <v>263</v>
      </c>
      <c r="C46" s="153"/>
      <c r="D46" s="111" t="s">
        <v>285</v>
      </c>
      <c r="E46" s="14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4"/>
      <c r="BZ46" s="68" t="str">
        <f t="shared" si="5"/>
        <v/>
      </c>
      <c r="CA46" s="69" t="str">
        <f t="shared" si="6"/>
        <v/>
      </c>
      <c r="CB46" s="69" t="str">
        <f t="shared" si="7"/>
        <v/>
      </c>
      <c r="CC46" s="70" t="str">
        <f t="shared" si="8"/>
        <v/>
      </c>
      <c r="CD46" s="120"/>
      <c r="CE46" s="121" t="str">
        <f t="shared" si="23"/>
        <v/>
      </c>
    </row>
    <row r="47" spans="1:85" ht="12.75" customHeight="1" x14ac:dyDescent="0.2">
      <c r="A47" s="94">
        <v>9</v>
      </c>
      <c r="B47" s="33" t="s">
        <v>241</v>
      </c>
      <c r="C47" s="31" t="s">
        <v>242</v>
      </c>
      <c r="D47" s="111" t="s">
        <v>285</v>
      </c>
      <c r="E47" s="143"/>
      <c r="F47" s="73">
        <v>1</v>
      </c>
      <c r="G47" s="73">
        <v>1</v>
      </c>
      <c r="H47" s="73">
        <v>1</v>
      </c>
      <c r="I47" s="73">
        <v>1</v>
      </c>
      <c r="J47" s="73"/>
      <c r="K47" s="73"/>
      <c r="L47" s="73"/>
      <c r="M47" s="73"/>
      <c r="N47" s="73"/>
      <c r="O47" s="73"/>
      <c r="P47" s="73">
        <v>1</v>
      </c>
      <c r="Q47" s="73">
        <v>1</v>
      </c>
      <c r="R47" s="73">
        <v>1</v>
      </c>
      <c r="S47" s="73">
        <v>1</v>
      </c>
      <c r="T47" s="73">
        <v>1</v>
      </c>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4"/>
      <c r="BZ47" s="68">
        <f t="shared" si="5"/>
        <v>0</v>
      </c>
      <c r="CA47" s="69">
        <f t="shared" si="6"/>
        <v>3</v>
      </c>
      <c r="CB47" s="69">
        <f t="shared" si="7"/>
        <v>0</v>
      </c>
      <c r="CC47" s="70">
        <f t="shared" si="8"/>
        <v>0</v>
      </c>
      <c r="CD47" s="120">
        <v>0</v>
      </c>
      <c r="CE47" s="121">
        <f t="shared" si="23"/>
        <v>0</v>
      </c>
    </row>
    <row r="48" spans="1:85" ht="12.75" customHeight="1" x14ac:dyDescent="0.2">
      <c r="A48" s="94">
        <v>9</v>
      </c>
      <c r="B48" s="33" t="s">
        <v>243</v>
      </c>
      <c r="C48" s="31" t="s">
        <v>244</v>
      </c>
      <c r="D48" s="111" t="s">
        <v>285</v>
      </c>
      <c r="E48" s="143"/>
      <c r="F48" s="73"/>
      <c r="G48" s="73"/>
      <c r="H48" s="73"/>
      <c r="I48" s="73"/>
      <c r="J48" s="73">
        <v>1</v>
      </c>
      <c r="K48" s="73">
        <v>1</v>
      </c>
      <c r="L48" s="73"/>
      <c r="M48" s="73"/>
      <c r="N48" s="73"/>
      <c r="O48" s="73"/>
      <c r="P48" s="73"/>
      <c r="Q48" s="73"/>
      <c r="R48" s="73"/>
      <c r="S48" s="73"/>
      <c r="T48" s="73"/>
      <c r="U48" s="73">
        <v>1</v>
      </c>
      <c r="V48" s="73">
        <v>1</v>
      </c>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4"/>
      <c r="BZ48" s="68">
        <f t="shared" si="5"/>
        <v>0</v>
      </c>
      <c r="CA48" s="69">
        <f t="shared" si="6"/>
        <v>3</v>
      </c>
      <c r="CB48" s="69">
        <f t="shared" si="7"/>
        <v>0</v>
      </c>
      <c r="CC48" s="70">
        <f t="shared" si="8"/>
        <v>0</v>
      </c>
      <c r="CD48" s="120">
        <v>0</v>
      </c>
      <c r="CE48" s="121">
        <f t="shared" si="23"/>
        <v>0</v>
      </c>
    </row>
    <row r="49" spans="1:85" ht="12.75" customHeight="1" x14ac:dyDescent="0.2">
      <c r="A49" s="94">
        <v>9</v>
      </c>
      <c r="B49" s="98" t="s">
        <v>245</v>
      </c>
      <c r="C49" s="31" t="s">
        <v>246</v>
      </c>
      <c r="D49" s="111" t="s">
        <v>285</v>
      </c>
      <c r="E49" s="143"/>
      <c r="F49" s="73"/>
      <c r="G49" s="73"/>
      <c r="H49" s="73"/>
      <c r="I49" s="73"/>
      <c r="J49" s="73"/>
      <c r="K49" s="73"/>
      <c r="L49" s="73">
        <v>1</v>
      </c>
      <c r="M49" s="73"/>
      <c r="N49" s="73"/>
      <c r="O49" s="73"/>
      <c r="P49" s="73"/>
      <c r="Q49" s="73"/>
      <c r="R49" s="73"/>
      <c r="S49" s="73"/>
      <c r="T49" s="73"/>
      <c r="U49" s="73"/>
      <c r="V49" s="73"/>
      <c r="W49" s="73">
        <v>1</v>
      </c>
      <c r="X49" s="73">
        <v>1</v>
      </c>
      <c r="Y49" s="73">
        <v>1</v>
      </c>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4"/>
      <c r="BZ49" s="68">
        <f t="shared" si="5"/>
        <v>0</v>
      </c>
      <c r="CA49" s="69">
        <f t="shared" si="6"/>
        <v>3</v>
      </c>
      <c r="CB49" s="69">
        <f t="shared" si="7"/>
        <v>0</v>
      </c>
      <c r="CC49" s="70">
        <f t="shared" si="8"/>
        <v>0</v>
      </c>
      <c r="CD49" s="120">
        <v>0</v>
      </c>
      <c r="CE49" s="121">
        <f t="shared" si="23"/>
        <v>0</v>
      </c>
    </row>
    <row r="50" spans="1:85" ht="12.75" customHeight="1" x14ac:dyDescent="0.2">
      <c r="A50" s="94">
        <v>9</v>
      </c>
      <c r="B50" s="33" t="s">
        <v>247</v>
      </c>
      <c r="C50" s="31" t="s">
        <v>248</v>
      </c>
      <c r="D50" s="111" t="s">
        <v>285</v>
      </c>
      <c r="E50" s="143"/>
      <c r="F50" s="73"/>
      <c r="G50" s="73"/>
      <c r="H50" s="73"/>
      <c r="I50" s="73"/>
      <c r="J50" s="73"/>
      <c r="K50" s="73"/>
      <c r="L50" s="73"/>
      <c r="M50" s="73">
        <v>1</v>
      </c>
      <c r="N50" s="73">
        <v>1</v>
      </c>
      <c r="O50" s="73">
        <v>1</v>
      </c>
      <c r="P50" s="73"/>
      <c r="Q50" s="73"/>
      <c r="R50" s="73"/>
      <c r="S50" s="73"/>
      <c r="T50" s="73"/>
      <c r="U50" s="73"/>
      <c r="V50" s="73"/>
      <c r="W50" s="73"/>
      <c r="X50" s="73"/>
      <c r="Y50" s="73"/>
      <c r="Z50" s="73">
        <v>1</v>
      </c>
      <c r="AA50" s="73">
        <v>1</v>
      </c>
      <c r="AB50" s="73">
        <v>1</v>
      </c>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4"/>
      <c r="BZ50" s="68">
        <f t="shared" si="5"/>
        <v>0</v>
      </c>
      <c r="CA50" s="69">
        <f t="shared" si="6"/>
        <v>3</v>
      </c>
      <c r="CB50" s="69">
        <f t="shared" si="7"/>
        <v>0</v>
      </c>
      <c r="CC50" s="70">
        <f t="shared" si="8"/>
        <v>0</v>
      </c>
      <c r="CD50" s="120">
        <v>0</v>
      </c>
      <c r="CE50" s="121">
        <f t="shared" si="23"/>
        <v>0</v>
      </c>
    </row>
    <row r="51" spans="1:85" ht="12.75" customHeight="1" x14ac:dyDescent="0.2">
      <c r="A51" s="94">
        <v>9</v>
      </c>
      <c r="B51" s="33" t="s">
        <v>249</v>
      </c>
      <c r="C51" s="31" t="s">
        <v>293</v>
      </c>
      <c r="D51" s="111" t="s">
        <v>285</v>
      </c>
      <c r="E51" s="143"/>
      <c r="F51" s="73"/>
      <c r="G51" s="73"/>
      <c r="H51" s="73"/>
      <c r="I51" s="73"/>
      <c r="J51" s="73"/>
      <c r="K51" s="73"/>
      <c r="L51" s="73"/>
      <c r="M51" s="73"/>
      <c r="N51" s="73"/>
      <c r="O51" s="73"/>
      <c r="P51" s="73"/>
      <c r="Q51" s="73"/>
      <c r="R51" s="73"/>
      <c r="S51" s="73"/>
      <c r="T51" s="73"/>
      <c r="U51" s="73"/>
      <c r="V51" s="73"/>
      <c r="W51" s="73"/>
      <c r="X51" s="73"/>
      <c r="Y51" s="73"/>
      <c r="Z51" s="73"/>
      <c r="AA51" s="73"/>
      <c r="AB51" s="73"/>
      <c r="AC51" s="73">
        <v>1</v>
      </c>
      <c r="AD51" s="73">
        <v>1</v>
      </c>
      <c r="AE51" s="73">
        <v>1</v>
      </c>
      <c r="AF51" s="73">
        <v>1</v>
      </c>
      <c r="AG51" s="73">
        <v>1</v>
      </c>
      <c r="AH51" s="73">
        <v>1</v>
      </c>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4"/>
      <c r="BZ51" s="68">
        <f t="shared" ref="BZ51:BZ53" si="29">IF(A51="","",IF(AND(ISERROR(SEARCH("U",E51))=FALSE,CoatedBoards=TRUE),0,IF(AND(ISERROR(SEARCH("C",E51))=FALSE,CoatedBoards=FALSE),0,SUMPRODUCT($E$6:$BY$6,E51:BY51))))</f>
        <v>0</v>
      </c>
      <c r="CA51" s="69">
        <f t="shared" ref="CA51:CA53" si="30">IF(A51="","",VLOOKUP(A51,TheMatrix,5,FALSE))</f>
        <v>3</v>
      </c>
      <c r="CB51" s="69">
        <f t="shared" ref="CB51:CB53" si="31">IF(A51="","",IF(BZ51&gt;0,MAX(CEILING(BZ51/VLOOKUP(A51,TheMatrix,3,FALSE),1)*VLOOKUP(A51,TheMatrix,2,FALSE),VLOOKUP(A51,TheMatrix,4,FALSE)),0))</f>
        <v>0</v>
      </c>
      <c r="CC51" s="70">
        <f t="shared" ref="CC51:CC53" si="32">IF(A51="","",IF(CA51&gt;SparingLevel,0,CB51))</f>
        <v>0</v>
      </c>
      <c r="CD51" s="120">
        <v>0</v>
      </c>
      <c r="CE51" s="121">
        <f t="shared" ref="CE51:CE53" si="33">IF(A51="","",IF(ISERROR(CC51*CD51),IF(CC51&lt;&gt;0,"Ask for Quote",0),CC51*CD51))</f>
        <v>0</v>
      </c>
    </row>
    <row r="52" spans="1:85" ht="12.75" customHeight="1" x14ac:dyDescent="0.2">
      <c r="A52" s="94">
        <v>9</v>
      </c>
      <c r="B52" s="98" t="s">
        <v>250</v>
      </c>
      <c r="C52" s="31" t="s">
        <v>294</v>
      </c>
      <c r="D52" s="111" t="s">
        <v>285</v>
      </c>
      <c r="E52" s="14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v>1</v>
      </c>
      <c r="AJ52" s="73">
        <v>1</v>
      </c>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4"/>
      <c r="BZ52" s="68">
        <f t="shared" si="29"/>
        <v>0</v>
      </c>
      <c r="CA52" s="69">
        <f t="shared" si="30"/>
        <v>3</v>
      </c>
      <c r="CB52" s="69">
        <f t="shared" si="31"/>
        <v>0</v>
      </c>
      <c r="CC52" s="70">
        <f t="shared" si="32"/>
        <v>0</v>
      </c>
      <c r="CD52" s="120">
        <v>0</v>
      </c>
      <c r="CE52" s="121">
        <f t="shared" si="33"/>
        <v>0</v>
      </c>
    </row>
    <row r="53" spans="1:85" ht="12.75" customHeight="1" x14ac:dyDescent="0.2">
      <c r="A53" s="94">
        <v>9</v>
      </c>
      <c r="B53" s="33" t="s">
        <v>251</v>
      </c>
      <c r="C53" s="31" t="s">
        <v>295</v>
      </c>
      <c r="D53" s="111" t="s">
        <v>285</v>
      </c>
      <c r="E53" s="14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v>1</v>
      </c>
      <c r="AL53" s="73">
        <v>1</v>
      </c>
      <c r="AM53" s="73">
        <v>1</v>
      </c>
      <c r="AN53" s="73">
        <v>1</v>
      </c>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4"/>
      <c r="BZ53" s="68">
        <f t="shared" si="29"/>
        <v>0</v>
      </c>
      <c r="CA53" s="69">
        <f t="shared" si="30"/>
        <v>3</v>
      </c>
      <c r="CB53" s="69">
        <f t="shared" si="31"/>
        <v>0</v>
      </c>
      <c r="CC53" s="70">
        <f t="shared" si="32"/>
        <v>0</v>
      </c>
      <c r="CD53" s="120">
        <v>0</v>
      </c>
      <c r="CE53" s="121">
        <f t="shared" si="33"/>
        <v>0</v>
      </c>
    </row>
    <row r="54" spans="1:85" ht="12.75" customHeight="1" x14ac:dyDescent="0.2">
      <c r="A54" s="94"/>
      <c r="B54" s="154" t="s">
        <v>121</v>
      </c>
      <c r="C54" s="155"/>
      <c r="D54" s="111" t="s">
        <v>285</v>
      </c>
      <c r="E54" s="14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4"/>
      <c r="BZ54" s="68" t="str">
        <f t="shared" si="5"/>
        <v/>
      </c>
      <c r="CA54" s="69" t="str">
        <f t="shared" si="6"/>
        <v/>
      </c>
      <c r="CB54" s="69" t="str">
        <f t="shared" si="7"/>
        <v/>
      </c>
      <c r="CC54" s="70" t="str">
        <f t="shared" si="8"/>
        <v/>
      </c>
      <c r="CD54" s="120"/>
      <c r="CE54" s="121" t="str">
        <f t="shared" si="23"/>
        <v/>
      </c>
    </row>
    <row r="55" spans="1:85" ht="12.75" customHeight="1" x14ac:dyDescent="0.2">
      <c r="A55" s="94">
        <v>1</v>
      </c>
      <c r="B55" s="117" t="s">
        <v>122</v>
      </c>
      <c r="C55" s="116" t="s">
        <v>123</v>
      </c>
      <c r="D55" s="111" t="s">
        <v>285</v>
      </c>
      <c r="E55" s="143"/>
      <c r="F55" s="73">
        <v>3</v>
      </c>
      <c r="G55" s="73">
        <v>3</v>
      </c>
      <c r="H55" s="73">
        <v>3</v>
      </c>
      <c r="I55" s="73">
        <v>3</v>
      </c>
      <c r="J55" s="73"/>
      <c r="K55" s="73"/>
      <c r="L55" s="73"/>
      <c r="M55" s="73"/>
      <c r="N55" s="73"/>
      <c r="O55" s="73"/>
      <c r="P55" s="73">
        <v>3</v>
      </c>
      <c r="Q55" s="73">
        <v>3</v>
      </c>
      <c r="R55" s="73">
        <v>3</v>
      </c>
      <c r="S55" s="73">
        <v>3</v>
      </c>
      <c r="T55" s="73">
        <v>3</v>
      </c>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4"/>
      <c r="BZ55" s="68">
        <f t="shared" si="5"/>
        <v>0</v>
      </c>
      <c r="CA55" s="69">
        <f t="shared" si="6"/>
        <v>1</v>
      </c>
      <c r="CB55" s="69">
        <f t="shared" si="7"/>
        <v>0</v>
      </c>
      <c r="CC55" s="70">
        <f t="shared" si="8"/>
        <v>0</v>
      </c>
      <c r="CD55" s="120">
        <v>0</v>
      </c>
      <c r="CE55" s="121">
        <f t="shared" si="23"/>
        <v>0</v>
      </c>
    </row>
    <row r="56" spans="1:85" ht="12.75" customHeight="1" x14ac:dyDescent="0.2">
      <c r="A56" s="94">
        <v>1</v>
      </c>
      <c r="B56" s="117" t="s">
        <v>124</v>
      </c>
      <c r="C56" s="116" t="s">
        <v>125</v>
      </c>
      <c r="D56" s="111" t="s">
        <v>285</v>
      </c>
      <c r="E56" s="143"/>
      <c r="F56" s="73"/>
      <c r="G56" s="73"/>
      <c r="H56" s="73"/>
      <c r="I56" s="73"/>
      <c r="J56" s="73">
        <v>3</v>
      </c>
      <c r="K56" s="73">
        <v>3</v>
      </c>
      <c r="L56" s="73"/>
      <c r="M56" s="73"/>
      <c r="N56" s="73"/>
      <c r="O56" s="73"/>
      <c r="P56" s="73"/>
      <c r="Q56" s="73"/>
      <c r="R56" s="73"/>
      <c r="S56" s="73"/>
      <c r="T56" s="73"/>
      <c r="U56" s="73">
        <v>3</v>
      </c>
      <c r="V56" s="73">
        <v>3</v>
      </c>
      <c r="W56" s="73"/>
      <c r="X56" s="73"/>
      <c r="Y56" s="73"/>
      <c r="Z56" s="73"/>
      <c r="AA56" s="73"/>
      <c r="AB56" s="73"/>
      <c r="AC56" s="73">
        <v>3</v>
      </c>
      <c r="AD56" s="73">
        <v>3</v>
      </c>
      <c r="AE56" s="73">
        <v>3</v>
      </c>
      <c r="AF56" s="73">
        <v>3</v>
      </c>
      <c r="AG56" s="73">
        <v>3</v>
      </c>
      <c r="AH56" s="73">
        <v>3</v>
      </c>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4"/>
      <c r="BZ56" s="68">
        <f t="shared" si="5"/>
        <v>0</v>
      </c>
      <c r="CA56" s="69">
        <f t="shared" si="6"/>
        <v>1</v>
      </c>
      <c r="CB56" s="69">
        <f t="shared" si="7"/>
        <v>0</v>
      </c>
      <c r="CC56" s="70">
        <f t="shared" si="8"/>
        <v>0</v>
      </c>
      <c r="CD56" s="120">
        <v>0</v>
      </c>
      <c r="CE56" s="121">
        <f t="shared" si="23"/>
        <v>0</v>
      </c>
    </row>
    <row r="57" spans="1:85" ht="12.75" customHeight="1" x14ac:dyDescent="0.2">
      <c r="A57" s="94">
        <v>1</v>
      </c>
      <c r="B57" s="117" t="s">
        <v>126</v>
      </c>
      <c r="C57" s="116" t="s">
        <v>296</v>
      </c>
      <c r="D57" s="111" t="s">
        <v>285</v>
      </c>
      <c r="E57" s="143"/>
      <c r="F57" s="73"/>
      <c r="G57" s="73"/>
      <c r="H57" s="73"/>
      <c r="I57" s="73"/>
      <c r="J57" s="73"/>
      <c r="K57" s="73"/>
      <c r="L57" s="73">
        <v>3</v>
      </c>
      <c r="M57" s="73"/>
      <c r="N57" s="73"/>
      <c r="O57" s="73"/>
      <c r="P57" s="73"/>
      <c r="Q57" s="73"/>
      <c r="R57" s="73"/>
      <c r="S57" s="73"/>
      <c r="T57" s="73"/>
      <c r="U57" s="73"/>
      <c r="V57" s="73"/>
      <c r="W57" s="73">
        <v>3</v>
      </c>
      <c r="X57" s="73">
        <v>3</v>
      </c>
      <c r="Y57" s="73">
        <v>3</v>
      </c>
      <c r="Z57" s="73"/>
      <c r="AA57" s="73"/>
      <c r="AB57" s="73"/>
      <c r="AC57" s="73"/>
      <c r="AD57" s="73"/>
      <c r="AE57" s="73"/>
      <c r="AF57" s="73"/>
      <c r="AG57" s="73"/>
      <c r="AH57" s="73"/>
      <c r="AI57" s="73">
        <v>3</v>
      </c>
      <c r="AJ57" s="73">
        <v>3</v>
      </c>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4"/>
      <c r="BZ57" s="68">
        <f t="shared" si="5"/>
        <v>0</v>
      </c>
      <c r="CA57" s="69">
        <f t="shared" si="6"/>
        <v>1</v>
      </c>
      <c r="CB57" s="69">
        <f t="shared" si="7"/>
        <v>0</v>
      </c>
      <c r="CC57" s="70">
        <f t="shared" si="8"/>
        <v>0</v>
      </c>
      <c r="CD57" s="120">
        <v>0</v>
      </c>
      <c r="CE57" s="121">
        <f t="shared" si="23"/>
        <v>0</v>
      </c>
    </row>
    <row r="58" spans="1:85" ht="12.75" customHeight="1" x14ac:dyDescent="0.2">
      <c r="A58" s="94">
        <v>1</v>
      </c>
      <c r="B58" s="117" t="s">
        <v>127</v>
      </c>
      <c r="C58" s="116" t="s">
        <v>128</v>
      </c>
      <c r="D58" s="111" t="s">
        <v>285</v>
      </c>
      <c r="E58" s="143"/>
      <c r="F58" s="73"/>
      <c r="G58" s="73"/>
      <c r="H58" s="73"/>
      <c r="I58" s="73"/>
      <c r="J58" s="73"/>
      <c r="K58" s="73"/>
      <c r="L58" s="73"/>
      <c r="M58" s="73">
        <v>3</v>
      </c>
      <c r="N58" s="73">
        <v>3</v>
      </c>
      <c r="O58" s="73">
        <v>3</v>
      </c>
      <c r="P58" s="73"/>
      <c r="Q58" s="73"/>
      <c r="R58" s="73"/>
      <c r="S58" s="73"/>
      <c r="T58" s="73"/>
      <c r="U58" s="73"/>
      <c r="V58" s="73"/>
      <c r="W58" s="73"/>
      <c r="X58" s="73"/>
      <c r="Y58" s="73"/>
      <c r="Z58" s="73">
        <v>3</v>
      </c>
      <c r="AA58" s="73">
        <v>3</v>
      </c>
      <c r="AB58" s="73">
        <v>3</v>
      </c>
      <c r="AC58" s="73"/>
      <c r="AD58" s="73"/>
      <c r="AE58" s="73"/>
      <c r="AF58" s="73"/>
      <c r="AG58" s="73"/>
      <c r="AH58" s="73"/>
      <c r="AI58" s="73"/>
      <c r="AJ58" s="73"/>
      <c r="AK58" s="73">
        <v>3</v>
      </c>
      <c r="AL58" s="73">
        <v>3</v>
      </c>
      <c r="AM58" s="73">
        <v>3</v>
      </c>
      <c r="AN58" s="73">
        <v>3</v>
      </c>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4"/>
      <c r="BZ58" s="68">
        <f t="shared" ref="BZ58:BZ70" si="34">IF(A58="","",IF(AND(ISERROR(SEARCH("U",E58))=FALSE,CoatedBoards=TRUE),0,IF(AND(ISERROR(SEARCH("C",E58))=FALSE,CoatedBoards=FALSE),0,SUMPRODUCT($E$6:$BY$6,E58:BY58))))</f>
        <v>0</v>
      </c>
      <c r="CA58" s="69">
        <f t="shared" ref="CA58:CA70" si="35">IF(A58="","",VLOOKUP(A58,TheMatrix,5,FALSE))</f>
        <v>1</v>
      </c>
      <c r="CB58" s="69">
        <f t="shared" ref="CB58:CB70" si="36">IF(A58="","",IF(BZ58&gt;0,MAX(CEILING(BZ58/VLOOKUP(A58,TheMatrix,3,FALSE),1)*VLOOKUP(A58,TheMatrix,2,FALSE),VLOOKUP(A58,TheMatrix,4,FALSE)),0))</f>
        <v>0</v>
      </c>
      <c r="CC58" s="70">
        <f t="shared" ref="CC58:CC70" si="37">IF(A58="","",IF(CA58&gt;SparingLevel,0,CB58))</f>
        <v>0</v>
      </c>
      <c r="CD58" s="120">
        <v>0</v>
      </c>
      <c r="CE58" s="121">
        <f t="shared" si="23"/>
        <v>0</v>
      </c>
    </row>
    <row r="59" spans="1:85" ht="12.75" customHeight="1" x14ac:dyDescent="0.2">
      <c r="A59" s="94"/>
      <c r="B59" s="154" t="s">
        <v>131</v>
      </c>
      <c r="C59" s="155"/>
      <c r="D59" s="111" t="s">
        <v>285</v>
      </c>
      <c r="E59" s="14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4"/>
      <c r="BZ59" s="68" t="str">
        <f t="shared" si="34"/>
        <v/>
      </c>
      <c r="CA59" s="69" t="str">
        <f t="shared" si="35"/>
        <v/>
      </c>
      <c r="CB59" s="69" t="str">
        <f t="shared" si="36"/>
        <v/>
      </c>
      <c r="CC59" s="70" t="str">
        <f t="shared" si="37"/>
        <v/>
      </c>
      <c r="CD59" s="120"/>
      <c r="CE59" s="121" t="str">
        <f t="shared" si="23"/>
        <v/>
      </c>
    </row>
    <row r="60" spans="1:85" ht="12.75" customHeight="1" x14ac:dyDescent="0.2">
      <c r="A60" s="94">
        <v>11</v>
      </c>
      <c r="B60" s="117" t="s">
        <v>253</v>
      </c>
      <c r="C60" s="116" t="s">
        <v>254</v>
      </c>
      <c r="D60" s="111" t="s">
        <v>285</v>
      </c>
      <c r="E60" s="143"/>
      <c r="F60" s="73">
        <v>1</v>
      </c>
      <c r="G60" s="73">
        <v>1</v>
      </c>
      <c r="H60" s="73">
        <v>1</v>
      </c>
      <c r="I60" s="73">
        <v>1</v>
      </c>
      <c r="J60" s="73">
        <v>1</v>
      </c>
      <c r="K60" s="73">
        <v>1</v>
      </c>
      <c r="L60" s="73">
        <v>1</v>
      </c>
      <c r="M60" s="73">
        <v>1</v>
      </c>
      <c r="N60" s="73">
        <v>1</v>
      </c>
      <c r="O60" s="73">
        <v>1</v>
      </c>
      <c r="P60" s="73">
        <v>1</v>
      </c>
      <c r="Q60" s="73">
        <v>1</v>
      </c>
      <c r="R60" s="73">
        <v>1</v>
      </c>
      <c r="S60" s="73">
        <v>1</v>
      </c>
      <c r="T60" s="73">
        <v>1</v>
      </c>
      <c r="U60" s="73">
        <v>1</v>
      </c>
      <c r="V60" s="73">
        <v>1</v>
      </c>
      <c r="W60" s="73">
        <v>1</v>
      </c>
      <c r="X60" s="73">
        <v>1</v>
      </c>
      <c r="Y60" s="73">
        <v>1</v>
      </c>
      <c r="Z60" s="73">
        <v>1</v>
      </c>
      <c r="AA60" s="73">
        <v>1</v>
      </c>
      <c r="AB60" s="73">
        <v>1</v>
      </c>
      <c r="AC60" s="73">
        <v>1</v>
      </c>
      <c r="AD60" s="73">
        <v>1</v>
      </c>
      <c r="AE60" s="73">
        <v>1</v>
      </c>
      <c r="AF60" s="73">
        <v>1</v>
      </c>
      <c r="AG60" s="73">
        <v>1</v>
      </c>
      <c r="AH60" s="73">
        <v>1</v>
      </c>
      <c r="AI60" s="73">
        <v>1</v>
      </c>
      <c r="AJ60" s="73">
        <v>1</v>
      </c>
      <c r="AK60" s="73">
        <v>1</v>
      </c>
      <c r="AL60" s="73">
        <v>1</v>
      </c>
      <c r="AM60" s="73">
        <v>1</v>
      </c>
      <c r="AN60" s="73">
        <v>1</v>
      </c>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4"/>
      <c r="BZ60" s="68">
        <f t="shared" si="34"/>
        <v>0</v>
      </c>
      <c r="CA60" s="69" t="str">
        <f t="shared" si="35"/>
        <v>NR</v>
      </c>
      <c r="CB60" s="69">
        <f t="shared" si="36"/>
        <v>0</v>
      </c>
      <c r="CC60" s="70">
        <f t="shared" si="37"/>
        <v>0</v>
      </c>
      <c r="CD60" s="120">
        <v>0</v>
      </c>
      <c r="CE60" s="121">
        <f t="shared" si="23"/>
        <v>0</v>
      </c>
    </row>
    <row r="61" spans="1:85" ht="12.75" customHeight="1" x14ac:dyDescent="0.2">
      <c r="A61" s="94"/>
      <c r="B61" s="154" t="s">
        <v>132</v>
      </c>
      <c r="C61" s="152"/>
      <c r="D61" s="111" t="s">
        <v>285</v>
      </c>
      <c r="E61" s="14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4"/>
      <c r="BZ61" s="68" t="str">
        <f t="shared" si="34"/>
        <v/>
      </c>
      <c r="CA61" s="69" t="str">
        <f t="shared" si="35"/>
        <v/>
      </c>
      <c r="CB61" s="69" t="str">
        <f t="shared" si="36"/>
        <v/>
      </c>
      <c r="CC61" s="70" t="str">
        <f t="shared" si="37"/>
        <v/>
      </c>
      <c r="CD61" s="120"/>
      <c r="CE61" s="121" t="str">
        <f t="shared" si="23"/>
        <v/>
      </c>
    </row>
    <row r="62" spans="1:85" ht="12.75" customHeight="1" x14ac:dyDescent="0.2">
      <c r="A62" s="94">
        <v>11</v>
      </c>
      <c r="B62" s="97" t="s">
        <v>255</v>
      </c>
      <c r="C62" s="31" t="s">
        <v>256</v>
      </c>
      <c r="D62" s="111" t="s">
        <v>285</v>
      </c>
      <c r="E62" s="143"/>
      <c r="F62" s="73">
        <v>1</v>
      </c>
      <c r="G62" s="73">
        <v>1</v>
      </c>
      <c r="H62" s="73">
        <v>1</v>
      </c>
      <c r="I62" s="73">
        <v>1</v>
      </c>
      <c r="J62" s="73">
        <v>1</v>
      </c>
      <c r="K62" s="73"/>
      <c r="L62" s="73"/>
      <c r="M62" s="73"/>
      <c r="N62" s="73"/>
      <c r="O62" s="73"/>
      <c r="P62" s="73">
        <v>1</v>
      </c>
      <c r="Q62" s="73">
        <v>1</v>
      </c>
      <c r="R62" s="73">
        <v>1</v>
      </c>
      <c r="S62" s="73">
        <v>1</v>
      </c>
      <c r="T62" s="73">
        <v>1</v>
      </c>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4"/>
      <c r="BZ62" s="68">
        <f t="shared" si="34"/>
        <v>0</v>
      </c>
      <c r="CA62" s="69" t="str">
        <f t="shared" si="35"/>
        <v>NR</v>
      </c>
      <c r="CB62" s="69">
        <f t="shared" si="36"/>
        <v>0</v>
      </c>
      <c r="CC62" s="70">
        <f t="shared" si="37"/>
        <v>0</v>
      </c>
      <c r="CD62" s="120">
        <v>0</v>
      </c>
      <c r="CE62" s="121">
        <f t="shared" si="23"/>
        <v>0</v>
      </c>
    </row>
    <row r="63" spans="1:85" s="32" customFormat="1" ht="12.75" customHeight="1" x14ac:dyDescent="0.2">
      <c r="A63" s="94">
        <v>11</v>
      </c>
      <c r="B63" s="98" t="s">
        <v>257</v>
      </c>
      <c r="C63" s="31" t="s">
        <v>258</v>
      </c>
      <c r="D63" s="111" t="s">
        <v>285</v>
      </c>
      <c r="E63" s="144"/>
      <c r="F63" s="73"/>
      <c r="G63" s="73"/>
      <c r="H63" s="73"/>
      <c r="I63" s="73"/>
      <c r="J63" s="73"/>
      <c r="K63" s="73">
        <v>1</v>
      </c>
      <c r="L63" s="73"/>
      <c r="M63" s="73"/>
      <c r="N63" s="73"/>
      <c r="O63" s="73"/>
      <c r="P63" s="73"/>
      <c r="Q63" s="73"/>
      <c r="R63" s="73"/>
      <c r="S63" s="73"/>
      <c r="T63" s="73"/>
      <c r="U63" s="73">
        <v>1</v>
      </c>
      <c r="V63" s="73">
        <v>1</v>
      </c>
      <c r="W63" s="73"/>
      <c r="X63" s="73"/>
      <c r="Y63" s="73"/>
      <c r="Z63" s="73"/>
      <c r="AA63" s="73"/>
      <c r="AB63" s="73"/>
      <c r="AC63" s="73">
        <v>1</v>
      </c>
      <c r="AD63" s="73">
        <v>1</v>
      </c>
      <c r="AE63" s="73">
        <v>1</v>
      </c>
      <c r="AF63" s="73">
        <v>1</v>
      </c>
      <c r="AG63" s="73">
        <v>1</v>
      </c>
      <c r="AH63" s="73">
        <v>1</v>
      </c>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109"/>
      <c r="BZ63" s="68">
        <f t="shared" si="34"/>
        <v>0</v>
      </c>
      <c r="CA63" s="69" t="str">
        <f t="shared" si="35"/>
        <v>NR</v>
      </c>
      <c r="CB63" s="69">
        <f t="shared" si="36"/>
        <v>0</v>
      </c>
      <c r="CC63" s="70">
        <f t="shared" si="37"/>
        <v>0</v>
      </c>
      <c r="CD63" s="120">
        <v>0</v>
      </c>
      <c r="CE63" s="121">
        <f t="shared" si="23"/>
        <v>0</v>
      </c>
      <c r="CG63" s="27"/>
    </row>
    <row r="64" spans="1:85" ht="12.75" customHeight="1" x14ac:dyDescent="0.2">
      <c r="A64" s="94">
        <v>11</v>
      </c>
      <c r="B64" s="30" t="s">
        <v>259</v>
      </c>
      <c r="C64" s="31" t="s">
        <v>260</v>
      </c>
      <c r="D64" s="111" t="s">
        <v>285</v>
      </c>
      <c r="E64" s="143"/>
      <c r="F64" s="73"/>
      <c r="G64" s="73"/>
      <c r="H64" s="73"/>
      <c r="I64" s="73"/>
      <c r="J64" s="73"/>
      <c r="K64" s="73"/>
      <c r="L64" s="73">
        <v>1</v>
      </c>
      <c r="M64" s="73">
        <v>1</v>
      </c>
      <c r="N64" s="73">
        <v>1</v>
      </c>
      <c r="O64" s="73"/>
      <c r="P64" s="73"/>
      <c r="Q64" s="73"/>
      <c r="R64" s="73"/>
      <c r="S64" s="73"/>
      <c r="T64" s="73"/>
      <c r="U64" s="73"/>
      <c r="V64" s="73"/>
      <c r="W64" s="73">
        <v>1</v>
      </c>
      <c r="X64" s="73">
        <v>1</v>
      </c>
      <c r="Y64" s="73">
        <v>1</v>
      </c>
      <c r="Z64" s="73"/>
      <c r="AA64" s="73"/>
      <c r="AB64" s="73"/>
      <c r="AC64" s="73"/>
      <c r="AD64" s="73"/>
      <c r="AE64" s="73"/>
      <c r="AF64" s="73"/>
      <c r="AG64" s="73"/>
      <c r="AH64" s="73"/>
      <c r="AI64" s="73">
        <v>1</v>
      </c>
      <c r="AJ64" s="73">
        <v>1</v>
      </c>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4"/>
      <c r="BZ64" s="68">
        <f t="shared" si="34"/>
        <v>0</v>
      </c>
      <c r="CA64" s="69" t="str">
        <f t="shared" si="35"/>
        <v>NR</v>
      </c>
      <c r="CB64" s="69">
        <f t="shared" si="36"/>
        <v>0</v>
      </c>
      <c r="CC64" s="70">
        <f t="shared" si="37"/>
        <v>0</v>
      </c>
      <c r="CD64" s="120">
        <v>0</v>
      </c>
      <c r="CE64" s="121">
        <f t="shared" si="23"/>
        <v>0</v>
      </c>
    </row>
    <row r="65" spans="1:85" ht="12.75" customHeight="1" x14ac:dyDescent="0.2">
      <c r="A65" s="94">
        <v>11</v>
      </c>
      <c r="B65" s="30" t="s">
        <v>261</v>
      </c>
      <c r="C65" s="31" t="s">
        <v>262</v>
      </c>
      <c r="D65" s="111" t="s">
        <v>285</v>
      </c>
      <c r="E65" s="143"/>
      <c r="F65" s="73"/>
      <c r="G65" s="73"/>
      <c r="H65" s="73"/>
      <c r="I65" s="73"/>
      <c r="J65" s="73"/>
      <c r="K65" s="73"/>
      <c r="L65" s="73"/>
      <c r="M65" s="73"/>
      <c r="N65" s="73"/>
      <c r="O65" s="73">
        <v>1</v>
      </c>
      <c r="P65" s="73"/>
      <c r="Q65" s="73"/>
      <c r="R65" s="73"/>
      <c r="S65" s="73"/>
      <c r="T65" s="73"/>
      <c r="U65" s="73"/>
      <c r="V65" s="73"/>
      <c r="W65" s="73"/>
      <c r="X65" s="73"/>
      <c r="Y65" s="73"/>
      <c r="Z65" s="73">
        <v>1</v>
      </c>
      <c r="AA65" s="73">
        <v>1</v>
      </c>
      <c r="AB65" s="73">
        <v>1</v>
      </c>
      <c r="AC65" s="73"/>
      <c r="AD65" s="73"/>
      <c r="AE65" s="73"/>
      <c r="AF65" s="73"/>
      <c r="AG65" s="73"/>
      <c r="AH65" s="73"/>
      <c r="AI65" s="73"/>
      <c r="AJ65" s="73"/>
      <c r="AK65" s="73">
        <v>1</v>
      </c>
      <c r="AL65" s="73">
        <v>1</v>
      </c>
      <c r="AM65" s="73">
        <v>1</v>
      </c>
      <c r="AN65" s="73">
        <v>1</v>
      </c>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4"/>
      <c r="BZ65" s="68">
        <f t="shared" si="34"/>
        <v>0</v>
      </c>
      <c r="CA65" s="69" t="str">
        <f t="shared" si="35"/>
        <v>NR</v>
      </c>
      <c r="CB65" s="69">
        <f t="shared" si="36"/>
        <v>0</v>
      </c>
      <c r="CC65" s="70">
        <f t="shared" si="37"/>
        <v>0</v>
      </c>
      <c r="CD65" s="120">
        <v>0</v>
      </c>
      <c r="CE65" s="121">
        <f t="shared" si="23"/>
        <v>0</v>
      </c>
    </row>
    <row r="66" spans="1:85" s="32" customFormat="1" ht="12.75" customHeight="1" x14ac:dyDescent="0.2">
      <c r="A66" s="108"/>
      <c r="B66" s="156" t="s">
        <v>188</v>
      </c>
      <c r="C66" s="165" t="s">
        <v>200</v>
      </c>
      <c r="D66" s="111" t="s">
        <v>285</v>
      </c>
      <c r="E66" s="144"/>
      <c r="F66" s="38"/>
      <c r="G66" s="38"/>
      <c r="H66" s="38"/>
      <c r="I66" s="38"/>
      <c r="J66" s="38"/>
      <c r="K66" s="38"/>
      <c r="L66" s="38"/>
      <c r="M66" s="38"/>
      <c r="N66" s="38"/>
      <c r="O66" s="38"/>
      <c r="P66" s="73"/>
      <c r="Q66" s="73"/>
      <c r="R66" s="73"/>
      <c r="S66" s="73"/>
      <c r="T66" s="73"/>
      <c r="U66" s="73"/>
      <c r="V66" s="73"/>
      <c r="W66" s="73"/>
      <c r="X66" s="73"/>
      <c r="Y66" s="73"/>
      <c r="Z66" s="73"/>
      <c r="AA66" s="38"/>
      <c r="AB66" s="38"/>
      <c r="AC66" s="38"/>
      <c r="AD66" s="38"/>
      <c r="AE66" s="38"/>
      <c r="AF66" s="38"/>
      <c r="AG66" s="38"/>
      <c r="AH66" s="38"/>
      <c r="AI66" s="38"/>
      <c r="AJ66" s="38"/>
      <c r="AK66" s="38"/>
      <c r="AL66" s="38"/>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109"/>
      <c r="BZ66" s="68" t="str">
        <f t="shared" si="34"/>
        <v/>
      </c>
      <c r="CA66" s="69" t="str">
        <f t="shared" si="35"/>
        <v/>
      </c>
      <c r="CB66" s="69" t="str">
        <f t="shared" si="36"/>
        <v/>
      </c>
      <c r="CC66" s="70" t="str">
        <f t="shared" si="37"/>
        <v/>
      </c>
      <c r="CD66" s="120"/>
      <c r="CE66" s="121" t="str">
        <f t="shared" si="23"/>
        <v/>
      </c>
      <c r="CG66" s="27"/>
    </row>
    <row r="67" spans="1:85" s="32" customFormat="1" ht="12.75" customHeight="1" x14ac:dyDescent="0.2">
      <c r="A67" s="108">
        <v>7</v>
      </c>
      <c r="B67" s="98" t="s">
        <v>114</v>
      </c>
      <c r="C67" s="31" t="s">
        <v>201</v>
      </c>
      <c r="D67" s="111" t="s">
        <v>285</v>
      </c>
      <c r="E67" s="144"/>
      <c r="F67" s="38">
        <v>1</v>
      </c>
      <c r="G67" s="38">
        <v>1</v>
      </c>
      <c r="H67" s="38">
        <v>1</v>
      </c>
      <c r="I67" s="38">
        <v>1</v>
      </c>
      <c r="J67" s="38">
        <v>1</v>
      </c>
      <c r="K67" s="38">
        <v>1</v>
      </c>
      <c r="L67" s="38">
        <v>1</v>
      </c>
      <c r="M67" s="38"/>
      <c r="N67" s="38"/>
      <c r="O67" s="38"/>
      <c r="P67" s="73">
        <v>1</v>
      </c>
      <c r="Q67" s="73">
        <v>1</v>
      </c>
      <c r="R67" s="73">
        <v>1</v>
      </c>
      <c r="S67" s="73">
        <v>1</v>
      </c>
      <c r="T67" s="73">
        <v>1</v>
      </c>
      <c r="U67" s="73">
        <v>1</v>
      </c>
      <c r="V67" s="73">
        <v>1</v>
      </c>
      <c r="W67" s="73">
        <v>1</v>
      </c>
      <c r="X67" s="73"/>
      <c r="Y67" s="73"/>
      <c r="Z67" s="73"/>
      <c r="AA67" s="38"/>
      <c r="AB67" s="38"/>
      <c r="AC67" s="38">
        <v>1</v>
      </c>
      <c r="AD67" s="38">
        <v>1</v>
      </c>
      <c r="AE67" s="38">
        <v>1</v>
      </c>
      <c r="AF67" s="38">
        <v>1</v>
      </c>
      <c r="AG67" s="38">
        <v>1</v>
      </c>
      <c r="AH67" s="38">
        <v>1</v>
      </c>
      <c r="AI67" s="38">
        <v>1</v>
      </c>
      <c r="AJ67" s="38">
        <v>1</v>
      </c>
      <c r="AK67" s="38"/>
      <c r="AL67" s="38"/>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109"/>
      <c r="BZ67" s="68">
        <f t="shared" si="34"/>
        <v>0</v>
      </c>
      <c r="CA67" s="69" t="str">
        <f t="shared" si="35"/>
        <v>PCS</v>
      </c>
      <c r="CB67" s="69">
        <f t="shared" si="36"/>
        <v>0</v>
      </c>
      <c r="CC67" s="70">
        <f t="shared" si="37"/>
        <v>0</v>
      </c>
      <c r="CD67" s="120">
        <v>0</v>
      </c>
      <c r="CE67" s="121">
        <f t="shared" si="23"/>
        <v>0</v>
      </c>
      <c r="CG67" s="27"/>
    </row>
    <row r="68" spans="1:85" s="32" customFormat="1" ht="12.75" customHeight="1" x14ac:dyDescent="0.2">
      <c r="A68" s="108">
        <v>7</v>
      </c>
      <c r="B68" s="98" t="s">
        <v>115</v>
      </c>
      <c r="C68" s="31" t="s">
        <v>202</v>
      </c>
      <c r="D68" s="111" t="s">
        <v>285</v>
      </c>
      <c r="E68" s="144"/>
      <c r="F68" s="38"/>
      <c r="G68" s="38"/>
      <c r="H68" s="38"/>
      <c r="I68" s="38"/>
      <c r="J68" s="38"/>
      <c r="K68" s="38"/>
      <c r="L68" s="38"/>
      <c r="M68" s="38">
        <v>1</v>
      </c>
      <c r="N68" s="38">
        <v>1</v>
      </c>
      <c r="O68" s="38"/>
      <c r="P68" s="73"/>
      <c r="Q68" s="73"/>
      <c r="R68" s="73"/>
      <c r="S68" s="73"/>
      <c r="T68" s="73"/>
      <c r="U68" s="73"/>
      <c r="V68" s="73"/>
      <c r="W68" s="73"/>
      <c r="X68" s="73">
        <v>1</v>
      </c>
      <c r="Y68" s="73">
        <v>1</v>
      </c>
      <c r="Z68" s="73">
        <v>1</v>
      </c>
      <c r="AA68" s="38"/>
      <c r="AB68" s="38"/>
      <c r="AC68" s="38"/>
      <c r="AD68" s="38"/>
      <c r="AE68" s="38"/>
      <c r="AF68" s="38"/>
      <c r="AG68" s="38"/>
      <c r="AH68" s="38"/>
      <c r="AI68" s="38"/>
      <c r="AJ68" s="38"/>
      <c r="AK68" s="38">
        <v>1</v>
      </c>
      <c r="AL68" s="38">
        <v>1</v>
      </c>
      <c r="AM68" s="73">
        <v>1</v>
      </c>
      <c r="AN68" s="73">
        <v>1</v>
      </c>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109"/>
      <c r="BZ68" s="68">
        <f t="shared" si="34"/>
        <v>0</v>
      </c>
      <c r="CA68" s="69" t="str">
        <f t="shared" si="35"/>
        <v>PCS</v>
      </c>
      <c r="CB68" s="69">
        <f t="shared" si="36"/>
        <v>0</v>
      </c>
      <c r="CC68" s="70">
        <f t="shared" si="37"/>
        <v>0</v>
      </c>
      <c r="CD68" s="120">
        <v>0</v>
      </c>
      <c r="CE68" s="121">
        <f t="shared" si="23"/>
        <v>0</v>
      </c>
      <c r="CG68" s="27"/>
    </row>
    <row r="69" spans="1:85" s="32" customFormat="1" ht="12.75" customHeight="1" x14ac:dyDescent="0.2">
      <c r="A69" s="108">
        <v>7</v>
      </c>
      <c r="B69" s="98" t="s">
        <v>116</v>
      </c>
      <c r="C69" s="31" t="s">
        <v>203</v>
      </c>
      <c r="D69" s="111" t="s">
        <v>285</v>
      </c>
      <c r="E69" s="144"/>
      <c r="F69" s="38"/>
      <c r="G69" s="38"/>
      <c r="H69" s="38"/>
      <c r="I69" s="38"/>
      <c r="J69" s="38"/>
      <c r="K69" s="38"/>
      <c r="L69" s="38"/>
      <c r="M69" s="38"/>
      <c r="N69" s="38"/>
      <c r="O69" s="38">
        <v>1</v>
      </c>
      <c r="P69" s="73"/>
      <c r="Q69" s="73"/>
      <c r="R69" s="73"/>
      <c r="S69" s="73"/>
      <c r="T69" s="73"/>
      <c r="U69" s="73"/>
      <c r="V69" s="73"/>
      <c r="W69" s="73"/>
      <c r="X69" s="73"/>
      <c r="Y69" s="73"/>
      <c r="Z69" s="73"/>
      <c r="AA69" s="38">
        <v>1</v>
      </c>
      <c r="AB69" s="38">
        <v>1</v>
      </c>
      <c r="AC69" s="38"/>
      <c r="AD69" s="38"/>
      <c r="AE69" s="38"/>
      <c r="AF69" s="38"/>
      <c r="AG69" s="38"/>
      <c r="AH69" s="38"/>
      <c r="AI69" s="38"/>
      <c r="AJ69" s="38"/>
      <c r="AK69" s="38"/>
      <c r="AL69" s="38"/>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109"/>
      <c r="BZ69" s="68">
        <f t="shared" si="34"/>
        <v>0</v>
      </c>
      <c r="CA69" s="69" t="str">
        <f t="shared" si="35"/>
        <v>PCS</v>
      </c>
      <c r="CB69" s="69">
        <f t="shared" si="36"/>
        <v>0</v>
      </c>
      <c r="CC69" s="70">
        <f t="shared" si="37"/>
        <v>0</v>
      </c>
      <c r="CD69" s="120">
        <v>0</v>
      </c>
      <c r="CE69" s="121">
        <f t="shared" si="23"/>
        <v>0</v>
      </c>
      <c r="CG69" s="27"/>
    </row>
    <row r="70" spans="1:85" ht="25.5" customHeight="1" x14ac:dyDescent="0.2">
      <c r="A70" s="94"/>
      <c r="B70" s="159" t="s">
        <v>195</v>
      </c>
      <c r="C70" s="150"/>
      <c r="D70" s="111" t="s">
        <v>197</v>
      </c>
      <c r="E70" s="14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4"/>
      <c r="BZ70" s="68" t="str">
        <f t="shared" si="34"/>
        <v/>
      </c>
      <c r="CA70" s="69" t="str">
        <f t="shared" si="35"/>
        <v/>
      </c>
      <c r="CB70" s="69" t="str">
        <f t="shared" si="36"/>
        <v/>
      </c>
      <c r="CC70" s="70" t="str">
        <f t="shared" si="37"/>
        <v/>
      </c>
      <c r="CD70" s="120"/>
      <c r="CE70" s="121" t="str">
        <f t="shared" si="23"/>
        <v/>
      </c>
    </row>
    <row r="71" spans="1:85" ht="12.75" customHeight="1" x14ac:dyDescent="0.2">
      <c r="A71" s="94"/>
      <c r="B71" s="149" t="s">
        <v>96</v>
      </c>
      <c r="C71" s="150"/>
      <c r="D71" s="111" t="s">
        <v>197</v>
      </c>
      <c r="E71" s="14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4"/>
      <c r="BZ71" s="68" t="str">
        <f t="shared" ref="BZ71:BZ93" si="38">IF(A71="","",IF(AND(ISERROR(SEARCH("U",E71))=FALSE,CoatedBoards=TRUE),0,IF(AND(ISERROR(SEARCH("C",E71))=FALSE,CoatedBoards=FALSE),0,SUMPRODUCT($E$6:$BY$6,E71:BY71))))</f>
        <v/>
      </c>
      <c r="CA71" s="69" t="str">
        <f t="shared" ref="CA71:CA93" si="39">IF(A71="","",VLOOKUP(A71,TheMatrix,5,FALSE))</f>
        <v/>
      </c>
      <c r="CB71" s="69" t="str">
        <f t="shared" ref="CB71:CB93" si="40">IF(A71="","",IF(BZ71&gt;0,MAX(CEILING(BZ71/VLOOKUP(A71,TheMatrix,3,FALSE),1)*VLOOKUP(A71,TheMatrix,2,FALSE),VLOOKUP(A71,TheMatrix,4,FALSE)),0))</f>
        <v/>
      </c>
      <c r="CC71" s="70" t="str">
        <f t="shared" ref="CC71:CC93" si="41">IF(A71="","",IF(CA71&gt;SparingLevel,0,CB71))</f>
        <v/>
      </c>
      <c r="CD71" s="120"/>
      <c r="CE71" s="121" t="str">
        <f t="shared" ref="CE71:CE111" si="42">IF(A71="","",IF(ISERROR(CC71*CD71),IF(CC71&lt;&gt;0,"Ask for Quote",0),CC71*CD71))</f>
        <v/>
      </c>
    </row>
    <row r="72" spans="1:85" ht="12.75" customHeight="1" x14ac:dyDescent="0.2">
      <c r="A72" s="94">
        <v>9</v>
      </c>
      <c r="B72" s="30" t="s">
        <v>153</v>
      </c>
      <c r="C72" s="31" t="s">
        <v>154</v>
      </c>
      <c r="D72" s="111" t="s">
        <v>197</v>
      </c>
      <c r="E72" s="14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v>1</v>
      </c>
      <c r="AQ72" s="73">
        <v>1</v>
      </c>
      <c r="AR72" s="73">
        <v>1</v>
      </c>
      <c r="AS72" s="73">
        <v>1</v>
      </c>
      <c r="AT72" s="73">
        <v>1</v>
      </c>
      <c r="AU72" s="73">
        <v>1</v>
      </c>
      <c r="AV72" s="73"/>
      <c r="AW72" s="73"/>
      <c r="AX72" s="73"/>
      <c r="AY72" s="73"/>
      <c r="AZ72" s="73">
        <v>1</v>
      </c>
      <c r="BA72" s="73">
        <v>1</v>
      </c>
      <c r="BB72" s="73">
        <v>1</v>
      </c>
      <c r="BC72" s="73">
        <v>1</v>
      </c>
      <c r="BD72" s="73">
        <v>1</v>
      </c>
      <c r="BE72" s="73">
        <v>1</v>
      </c>
      <c r="BF72" s="73">
        <v>1</v>
      </c>
      <c r="BG72" s="73"/>
      <c r="BH72" s="73"/>
      <c r="BI72" s="73"/>
      <c r="BJ72" s="73"/>
      <c r="BK72" s="73"/>
      <c r="BL72" s="73"/>
      <c r="BM72" s="73"/>
      <c r="BN72" s="73"/>
      <c r="BO72" s="73"/>
      <c r="BP72" s="73"/>
      <c r="BQ72" s="73"/>
      <c r="BR72" s="73"/>
      <c r="BS72" s="73"/>
      <c r="BT72" s="73"/>
      <c r="BU72" s="73"/>
      <c r="BV72" s="73"/>
      <c r="BW72" s="73"/>
      <c r="BX72" s="73"/>
      <c r="BY72" s="74"/>
      <c r="BZ72" s="68">
        <f t="shared" si="38"/>
        <v>0</v>
      </c>
      <c r="CA72" s="69">
        <f t="shared" si="39"/>
        <v>3</v>
      </c>
      <c r="CB72" s="69">
        <f t="shared" si="40"/>
        <v>0</v>
      </c>
      <c r="CC72" s="70">
        <f t="shared" si="41"/>
        <v>0</v>
      </c>
      <c r="CD72" s="120">
        <v>0</v>
      </c>
      <c r="CE72" s="121">
        <f t="shared" si="42"/>
        <v>0</v>
      </c>
    </row>
    <row r="73" spans="1:85" ht="12.75" customHeight="1" x14ac:dyDescent="0.2">
      <c r="A73" s="94">
        <v>9</v>
      </c>
      <c r="B73" s="97" t="s">
        <v>155</v>
      </c>
      <c r="C73" s="31" t="s">
        <v>156</v>
      </c>
      <c r="D73" s="111" t="s">
        <v>197</v>
      </c>
      <c r="E73" s="14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v>1</v>
      </c>
      <c r="AW73" s="73"/>
      <c r="AX73" s="73"/>
      <c r="AY73" s="73"/>
      <c r="AZ73" s="73"/>
      <c r="BA73" s="73"/>
      <c r="BB73" s="73"/>
      <c r="BC73" s="73"/>
      <c r="BD73" s="73"/>
      <c r="BE73" s="73"/>
      <c r="BF73" s="73"/>
      <c r="BG73" s="73">
        <v>1</v>
      </c>
      <c r="BH73" s="73">
        <v>1</v>
      </c>
      <c r="BI73" s="73">
        <v>1</v>
      </c>
      <c r="BJ73" s="73"/>
      <c r="BK73" s="73"/>
      <c r="BL73" s="73"/>
      <c r="BM73" s="73">
        <v>1</v>
      </c>
      <c r="BN73" s="73">
        <v>1</v>
      </c>
      <c r="BO73" s="73">
        <v>1</v>
      </c>
      <c r="BP73" s="73">
        <v>1</v>
      </c>
      <c r="BQ73" s="73">
        <v>1</v>
      </c>
      <c r="BR73" s="73">
        <v>1</v>
      </c>
      <c r="BS73" s="73">
        <v>1</v>
      </c>
      <c r="BT73" s="73">
        <v>1</v>
      </c>
      <c r="BU73" s="73">
        <v>1</v>
      </c>
      <c r="BV73" s="73">
        <v>1</v>
      </c>
      <c r="BW73" s="73"/>
      <c r="BX73" s="73"/>
      <c r="BY73" s="74"/>
      <c r="BZ73" s="68">
        <f t="shared" si="38"/>
        <v>0</v>
      </c>
      <c r="CA73" s="69">
        <f t="shared" si="39"/>
        <v>3</v>
      </c>
      <c r="CB73" s="69">
        <f t="shared" si="40"/>
        <v>0</v>
      </c>
      <c r="CC73" s="70">
        <f t="shared" si="41"/>
        <v>0</v>
      </c>
      <c r="CD73" s="120">
        <v>0</v>
      </c>
      <c r="CE73" s="121">
        <f t="shared" si="42"/>
        <v>0</v>
      </c>
    </row>
    <row r="74" spans="1:85" ht="12.75" customHeight="1" x14ac:dyDescent="0.2">
      <c r="A74" s="94">
        <v>9</v>
      </c>
      <c r="B74" s="97" t="s">
        <v>157</v>
      </c>
      <c r="C74" s="31" t="s">
        <v>158</v>
      </c>
      <c r="D74" s="111" t="s">
        <v>197</v>
      </c>
      <c r="E74" s="14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v>1</v>
      </c>
      <c r="AX74" s="73">
        <v>1</v>
      </c>
      <c r="AY74" s="73">
        <v>1</v>
      </c>
      <c r="AZ74" s="73"/>
      <c r="BA74" s="73"/>
      <c r="BB74" s="73"/>
      <c r="BC74" s="73"/>
      <c r="BD74" s="73"/>
      <c r="BE74" s="73"/>
      <c r="BF74" s="73"/>
      <c r="BG74" s="73"/>
      <c r="BH74" s="73"/>
      <c r="BI74" s="73"/>
      <c r="BJ74" s="73">
        <v>1</v>
      </c>
      <c r="BK74" s="73">
        <v>1</v>
      </c>
      <c r="BL74" s="73">
        <v>1</v>
      </c>
      <c r="BM74" s="73"/>
      <c r="BN74" s="73"/>
      <c r="BO74" s="73"/>
      <c r="BP74" s="73"/>
      <c r="BQ74" s="73"/>
      <c r="BR74" s="73"/>
      <c r="BS74" s="73"/>
      <c r="BT74" s="73"/>
      <c r="BU74" s="73"/>
      <c r="BV74" s="73"/>
      <c r="BW74" s="73">
        <v>1</v>
      </c>
      <c r="BX74" s="73">
        <v>1</v>
      </c>
      <c r="BY74" s="74"/>
      <c r="BZ74" s="68">
        <f t="shared" si="38"/>
        <v>0</v>
      </c>
      <c r="CA74" s="69">
        <f t="shared" si="39"/>
        <v>3</v>
      </c>
      <c r="CB74" s="69">
        <f t="shared" si="40"/>
        <v>0</v>
      </c>
      <c r="CC74" s="70">
        <f t="shared" si="41"/>
        <v>0</v>
      </c>
      <c r="CD74" s="120">
        <v>0</v>
      </c>
      <c r="CE74" s="121">
        <f t="shared" si="42"/>
        <v>0</v>
      </c>
    </row>
    <row r="75" spans="1:85" ht="12.75" customHeight="1" x14ac:dyDescent="0.2">
      <c r="A75" s="94"/>
      <c r="B75" s="149" t="s">
        <v>102</v>
      </c>
      <c r="C75" s="150"/>
      <c r="D75" s="111" t="s">
        <v>197</v>
      </c>
      <c r="E75" s="14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4"/>
      <c r="BZ75" s="68" t="str">
        <f t="shared" si="38"/>
        <v/>
      </c>
      <c r="CA75" s="69" t="str">
        <f t="shared" si="39"/>
        <v/>
      </c>
      <c r="CB75" s="69" t="str">
        <f t="shared" si="40"/>
        <v/>
      </c>
      <c r="CC75" s="70" t="str">
        <f t="shared" si="41"/>
        <v/>
      </c>
      <c r="CD75" s="120"/>
      <c r="CE75" s="121" t="str">
        <f t="shared" si="42"/>
        <v/>
      </c>
    </row>
    <row r="76" spans="1:85" ht="12.75" customHeight="1" x14ac:dyDescent="0.2">
      <c r="A76" s="94">
        <v>9</v>
      </c>
      <c r="B76" s="97" t="s">
        <v>159</v>
      </c>
      <c r="C76" s="31" t="s">
        <v>160</v>
      </c>
      <c r="D76" s="111" t="s">
        <v>197</v>
      </c>
      <c r="E76" s="14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v>1</v>
      </c>
      <c r="AQ76" s="73">
        <v>1</v>
      </c>
      <c r="AR76" s="73">
        <v>1</v>
      </c>
      <c r="AS76" s="73">
        <v>1</v>
      </c>
      <c r="AT76" s="73"/>
      <c r="AU76" s="73"/>
      <c r="AV76" s="73"/>
      <c r="AW76" s="73"/>
      <c r="AX76" s="73"/>
      <c r="AY76" s="73"/>
      <c r="AZ76" s="73">
        <v>1</v>
      </c>
      <c r="BA76" s="73">
        <v>1</v>
      </c>
      <c r="BB76" s="73">
        <v>1</v>
      </c>
      <c r="BC76" s="73">
        <v>1</v>
      </c>
      <c r="BD76" s="73">
        <v>1</v>
      </c>
      <c r="BE76" s="73"/>
      <c r="BF76" s="73"/>
      <c r="BG76" s="73"/>
      <c r="BH76" s="73"/>
      <c r="BI76" s="73"/>
      <c r="BJ76" s="73"/>
      <c r="BK76" s="73"/>
      <c r="BL76" s="73"/>
      <c r="BM76" s="73"/>
      <c r="BN76" s="73"/>
      <c r="BO76" s="73"/>
      <c r="BP76" s="73"/>
      <c r="BQ76" s="73"/>
      <c r="BR76" s="73"/>
      <c r="BS76" s="73"/>
      <c r="BT76" s="73"/>
      <c r="BU76" s="73"/>
      <c r="BV76" s="73"/>
      <c r="BW76" s="73"/>
      <c r="BX76" s="73"/>
      <c r="BY76" s="74"/>
      <c r="BZ76" s="68">
        <f t="shared" si="38"/>
        <v>0</v>
      </c>
      <c r="CA76" s="69">
        <f t="shared" si="39"/>
        <v>3</v>
      </c>
      <c r="CB76" s="69">
        <f t="shared" si="40"/>
        <v>0</v>
      </c>
      <c r="CC76" s="70">
        <f t="shared" si="41"/>
        <v>0</v>
      </c>
      <c r="CD76" s="120">
        <v>0</v>
      </c>
      <c r="CE76" s="121">
        <f t="shared" si="42"/>
        <v>0</v>
      </c>
    </row>
    <row r="77" spans="1:85" ht="12.75" customHeight="1" x14ac:dyDescent="0.2">
      <c r="A77" s="94">
        <v>9</v>
      </c>
      <c r="B77" s="97" t="s">
        <v>161</v>
      </c>
      <c r="C77" s="31" t="s">
        <v>162</v>
      </c>
      <c r="D77" s="111" t="s">
        <v>197</v>
      </c>
      <c r="E77" s="14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v>1</v>
      </c>
      <c r="AU77" s="73">
        <v>1</v>
      </c>
      <c r="AV77" s="73"/>
      <c r="AW77" s="73"/>
      <c r="AX77" s="73"/>
      <c r="AY77" s="73"/>
      <c r="AZ77" s="73"/>
      <c r="BA77" s="73"/>
      <c r="BB77" s="73"/>
      <c r="BC77" s="73"/>
      <c r="BD77" s="73"/>
      <c r="BE77" s="73">
        <v>1</v>
      </c>
      <c r="BF77" s="73">
        <v>1</v>
      </c>
      <c r="BG77" s="73"/>
      <c r="BH77" s="73"/>
      <c r="BI77" s="73"/>
      <c r="BJ77" s="73"/>
      <c r="BK77" s="73"/>
      <c r="BL77" s="73"/>
      <c r="BM77" s="73">
        <v>1</v>
      </c>
      <c r="BN77" s="73">
        <v>1</v>
      </c>
      <c r="BO77" s="73">
        <v>1</v>
      </c>
      <c r="BP77" s="73">
        <v>1</v>
      </c>
      <c r="BQ77" s="73">
        <v>1</v>
      </c>
      <c r="BR77" s="73">
        <v>1</v>
      </c>
      <c r="BS77" s="73"/>
      <c r="BT77" s="73"/>
      <c r="BU77" s="73"/>
      <c r="BV77" s="73"/>
      <c r="BW77" s="73"/>
      <c r="BX77" s="73"/>
      <c r="BY77" s="74"/>
      <c r="BZ77" s="68">
        <f t="shared" si="38"/>
        <v>0</v>
      </c>
      <c r="CA77" s="69">
        <f t="shared" si="39"/>
        <v>3</v>
      </c>
      <c r="CB77" s="69">
        <f t="shared" si="40"/>
        <v>0</v>
      </c>
      <c r="CC77" s="70">
        <f t="shared" si="41"/>
        <v>0</v>
      </c>
      <c r="CD77" s="120">
        <v>0</v>
      </c>
      <c r="CE77" s="121">
        <f t="shared" si="42"/>
        <v>0</v>
      </c>
    </row>
    <row r="78" spans="1:85" ht="12.75" customHeight="1" x14ac:dyDescent="0.2">
      <c r="A78" s="94">
        <v>9</v>
      </c>
      <c r="B78" s="30" t="s">
        <v>163</v>
      </c>
      <c r="C78" s="31" t="s">
        <v>164</v>
      </c>
      <c r="D78" s="111" t="s">
        <v>197</v>
      </c>
      <c r="E78" s="14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v>1</v>
      </c>
      <c r="AW78" s="73"/>
      <c r="AX78" s="73"/>
      <c r="AY78" s="73"/>
      <c r="AZ78" s="73"/>
      <c r="BA78" s="73"/>
      <c r="BB78" s="73"/>
      <c r="BC78" s="73"/>
      <c r="BD78" s="73"/>
      <c r="BE78" s="73"/>
      <c r="BF78" s="73"/>
      <c r="BG78" s="73">
        <v>1</v>
      </c>
      <c r="BH78" s="73">
        <v>1</v>
      </c>
      <c r="BI78" s="73">
        <v>1</v>
      </c>
      <c r="BJ78" s="73"/>
      <c r="BK78" s="73"/>
      <c r="BL78" s="73"/>
      <c r="BM78" s="73"/>
      <c r="BN78" s="73"/>
      <c r="BO78" s="73"/>
      <c r="BP78" s="73"/>
      <c r="BQ78" s="73"/>
      <c r="BR78" s="73"/>
      <c r="BS78" s="73">
        <v>1</v>
      </c>
      <c r="BT78" s="73">
        <v>1</v>
      </c>
      <c r="BU78" s="73">
        <v>1</v>
      </c>
      <c r="BV78" s="73">
        <v>1</v>
      </c>
      <c r="BW78" s="73"/>
      <c r="BX78" s="73"/>
      <c r="BY78" s="74"/>
      <c r="BZ78" s="68">
        <f t="shared" si="38"/>
        <v>0</v>
      </c>
      <c r="CA78" s="69">
        <f t="shared" si="39"/>
        <v>3</v>
      </c>
      <c r="CB78" s="69">
        <f t="shared" si="40"/>
        <v>0</v>
      </c>
      <c r="CC78" s="70">
        <f t="shared" si="41"/>
        <v>0</v>
      </c>
      <c r="CD78" s="120">
        <v>0</v>
      </c>
      <c r="CE78" s="121">
        <f t="shared" si="42"/>
        <v>0</v>
      </c>
    </row>
    <row r="79" spans="1:85" ht="12.75" customHeight="1" x14ac:dyDescent="0.2">
      <c r="A79" s="94">
        <v>9</v>
      </c>
      <c r="B79" s="97" t="s">
        <v>165</v>
      </c>
      <c r="C79" s="31" t="s">
        <v>166</v>
      </c>
      <c r="D79" s="111" t="s">
        <v>197</v>
      </c>
      <c r="E79" s="14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v>1</v>
      </c>
      <c r="AX79" s="73">
        <v>1</v>
      </c>
      <c r="AY79" s="73">
        <v>1</v>
      </c>
      <c r="AZ79" s="73"/>
      <c r="BA79" s="73"/>
      <c r="BB79" s="73"/>
      <c r="BC79" s="73"/>
      <c r="BD79" s="73"/>
      <c r="BE79" s="73"/>
      <c r="BF79" s="73"/>
      <c r="BG79" s="73"/>
      <c r="BH79" s="73"/>
      <c r="BI79" s="73"/>
      <c r="BJ79" s="73">
        <v>1</v>
      </c>
      <c r="BK79" s="73">
        <v>1</v>
      </c>
      <c r="BL79" s="73">
        <v>1</v>
      </c>
      <c r="BM79" s="73"/>
      <c r="BN79" s="73"/>
      <c r="BO79" s="73"/>
      <c r="BP79" s="73"/>
      <c r="BQ79" s="73"/>
      <c r="BR79" s="73"/>
      <c r="BS79" s="73"/>
      <c r="BT79" s="73"/>
      <c r="BU79" s="73"/>
      <c r="BV79" s="73"/>
      <c r="BW79" s="73">
        <v>1</v>
      </c>
      <c r="BX79" s="73">
        <v>1</v>
      </c>
      <c r="BY79" s="74"/>
      <c r="BZ79" s="68">
        <f t="shared" si="38"/>
        <v>0</v>
      </c>
      <c r="CA79" s="69">
        <f t="shared" si="39"/>
        <v>3</v>
      </c>
      <c r="CB79" s="69">
        <f t="shared" si="40"/>
        <v>0</v>
      </c>
      <c r="CC79" s="70">
        <f t="shared" si="41"/>
        <v>0</v>
      </c>
      <c r="CD79" s="120">
        <v>0</v>
      </c>
      <c r="CE79" s="121">
        <f t="shared" si="42"/>
        <v>0</v>
      </c>
    </row>
    <row r="80" spans="1:85" ht="12.75" customHeight="1" x14ac:dyDescent="0.2">
      <c r="A80" s="94"/>
      <c r="B80" s="149" t="s">
        <v>152</v>
      </c>
      <c r="C80" s="150"/>
      <c r="D80" s="111" t="s">
        <v>197</v>
      </c>
      <c r="E80" s="14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4"/>
      <c r="BZ80" s="68" t="str">
        <f t="shared" si="38"/>
        <v/>
      </c>
      <c r="CA80" s="69" t="str">
        <f t="shared" si="39"/>
        <v/>
      </c>
      <c r="CB80" s="69" t="str">
        <f t="shared" si="40"/>
        <v/>
      </c>
      <c r="CC80" s="70" t="str">
        <f t="shared" si="41"/>
        <v/>
      </c>
      <c r="CD80" s="120"/>
      <c r="CE80" s="121" t="str">
        <f t="shared" si="42"/>
        <v/>
      </c>
    </row>
    <row r="81" spans="1:85" s="32" customFormat="1" ht="12.75" customHeight="1" x14ac:dyDescent="0.2">
      <c r="A81" s="108">
        <v>12</v>
      </c>
      <c r="B81" s="98" t="s">
        <v>167</v>
      </c>
      <c r="C81" s="31" t="s">
        <v>168</v>
      </c>
      <c r="D81" s="111" t="s">
        <v>197</v>
      </c>
      <c r="E81" s="144"/>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v>1</v>
      </c>
      <c r="AQ81" s="73">
        <v>1</v>
      </c>
      <c r="AR81" s="73">
        <v>1</v>
      </c>
      <c r="AS81" s="73">
        <v>1</v>
      </c>
      <c r="AT81" s="73"/>
      <c r="AU81" s="73"/>
      <c r="AV81" s="73"/>
      <c r="AW81" s="73"/>
      <c r="AX81" s="73"/>
      <c r="AY81" s="73"/>
      <c r="AZ81" s="73">
        <v>1</v>
      </c>
      <c r="BA81" s="73">
        <v>1</v>
      </c>
      <c r="BB81" s="73">
        <v>1</v>
      </c>
      <c r="BC81" s="73">
        <v>1</v>
      </c>
      <c r="BD81" s="73">
        <v>1</v>
      </c>
      <c r="BE81" s="73"/>
      <c r="BF81" s="73"/>
      <c r="BG81" s="73"/>
      <c r="BH81" s="73"/>
      <c r="BI81" s="73"/>
      <c r="BJ81" s="73"/>
      <c r="BK81" s="73"/>
      <c r="BL81" s="73"/>
      <c r="BM81" s="73"/>
      <c r="BN81" s="73"/>
      <c r="BO81" s="73"/>
      <c r="BP81" s="73"/>
      <c r="BQ81" s="73"/>
      <c r="BR81" s="73"/>
      <c r="BS81" s="73"/>
      <c r="BT81" s="73"/>
      <c r="BU81" s="73"/>
      <c r="BV81" s="73"/>
      <c r="BW81" s="73"/>
      <c r="BX81" s="73"/>
      <c r="BY81" s="109"/>
      <c r="BZ81" s="68">
        <f t="shared" si="38"/>
        <v>0</v>
      </c>
      <c r="CA81" s="69" t="str">
        <f t="shared" si="39"/>
        <v>NR</v>
      </c>
      <c r="CB81" s="69">
        <f t="shared" si="40"/>
        <v>0</v>
      </c>
      <c r="CC81" s="70">
        <f t="shared" si="41"/>
        <v>0</v>
      </c>
      <c r="CD81" s="120">
        <v>0</v>
      </c>
      <c r="CE81" s="121">
        <f t="shared" si="42"/>
        <v>0</v>
      </c>
      <c r="CG81" s="27"/>
    </row>
    <row r="82" spans="1:85" s="32" customFormat="1" ht="12.75" customHeight="1" x14ac:dyDescent="0.2">
      <c r="A82" s="108">
        <v>12</v>
      </c>
      <c r="B82" s="98" t="s">
        <v>169</v>
      </c>
      <c r="C82" s="31" t="s">
        <v>170</v>
      </c>
      <c r="D82" s="111" t="s">
        <v>197</v>
      </c>
      <c r="E82" s="144"/>
      <c r="F82" s="38"/>
      <c r="G82" s="38"/>
      <c r="H82" s="38"/>
      <c r="I82" s="38"/>
      <c r="J82" s="38"/>
      <c r="K82" s="38"/>
      <c r="L82" s="38"/>
      <c r="M82" s="38"/>
      <c r="N82" s="38"/>
      <c r="O82" s="38"/>
      <c r="P82" s="73"/>
      <c r="Q82" s="73"/>
      <c r="R82" s="73"/>
      <c r="S82" s="73"/>
      <c r="T82" s="73"/>
      <c r="U82" s="73"/>
      <c r="V82" s="73"/>
      <c r="W82" s="73"/>
      <c r="X82" s="73"/>
      <c r="Y82" s="73"/>
      <c r="Z82" s="73"/>
      <c r="AA82" s="38"/>
      <c r="AB82" s="38"/>
      <c r="AC82" s="38"/>
      <c r="AD82" s="38"/>
      <c r="AE82" s="38"/>
      <c r="AF82" s="38"/>
      <c r="AG82" s="38"/>
      <c r="AH82" s="38"/>
      <c r="AI82" s="38"/>
      <c r="AJ82" s="38"/>
      <c r="AK82" s="38"/>
      <c r="AL82" s="38"/>
      <c r="AM82" s="73"/>
      <c r="AN82" s="73"/>
      <c r="AO82" s="73"/>
      <c r="AP82" s="73"/>
      <c r="AQ82" s="73"/>
      <c r="AR82" s="73"/>
      <c r="AS82" s="73"/>
      <c r="AT82" s="73">
        <v>1</v>
      </c>
      <c r="AU82" s="73">
        <v>1</v>
      </c>
      <c r="AV82" s="73"/>
      <c r="AW82" s="73"/>
      <c r="AX82" s="73"/>
      <c r="AY82" s="73"/>
      <c r="AZ82" s="73"/>
      <c r="BA82" s="73"/>
      <c r="BB82" s="73"/>
      <c r="BC82" s="73"/>
      <c r="BD82" s="73"/>
      <c r="BE82" s="73">
        <v>1</v>
      </c>
      <c r="BF82" s="73">
        <v>1</v>
      </c>
      <c r="BG82" s="73"/>
      <c r="BH82" s="73"/>
      <c r="BI82" s="73"/>
      <c r="BJ82" s="73"/>
      <c r="BK82" s="73"/>
      <c r="BL82" s="73"/>
      <c r="BM82" s="73"/>
      <c r="BN82" s="73"/>
      <c r="BO82" s="73"/>
      <c r="BP82" s="73"/>
      <c r="BQ82" s="73"/>
      <c r="BR82" s="73"/>
      <c r="BS82" s="73"/>
      <c r="BT82" s="73"/>
      <c r="BU82" s="73"/>
      <c r="BV82" s="73"/>
      <c r="BW82" s="73"/>
      <c r="BX82" s="73"/>
      <c r="BY82" s="109"/>
      <c r="BZ82" s="68">
        <f t="shared" si="38"/>
        <v>0</v>
      </c>
      <c r="CA82" s="69" t="str">
        <f t="shared" si="39"/>
        <v>NR</v>
      </c>
      <c r="CB82" s="69">
        <f t="shared" si="40"/>
        <v>0</v>
      </c>
      <c r="CC82" s="70">
        <f t="shared" si="41"/>
        <v>0</v>
      </c>
      <c r="CD82" s="120">
        <v>0</v>
      </c>
      <c r="CE82" s="121">
        <f t="shared" si="42"/>
        <v>0</v>
      </c>
      <c r="CG82" s="27"/>
    </row>
    <row r="83" spans="1:85" ht="12.75" customHeight="1" x14ac:dyDescent="0.2">
      <c r="A83" s="108">
        <v>12</v>
      </c>
      <c r="B83" s="98" t="s">
        <v>171</v>
      </c>
      <c r="C83" s="31" t="s">
        <v>172</v>
      </c>
      <c r="D83" s="111" t="s">
        <v>197</v>
      </c>
      <c r="E83" s="14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v>1</v>
      </c>
      <c r="AW83" s="73"/>
      <c r="AX83" s="73"/>
      <c r="AY83" s="73"/>
      <c r="AZ83" s="73"/>
      <c r="BA83" s="73"/>
      <c r="BB83" s="73"/>
      <c r="BC83" s="73"/>
      <c r="BD83" s="73"/>
      <c r="BE83" s="73"/>
      <c r="BF83" s="73"/>
      <c r="BG83" s="73">
        <v>1</v>
      </c>
      <c r="BH83" s="73">
        <v>1</v>
      </c>
      <c r="BI83" s="73">
        <v>1</v>
      </c>
      <c r="BJ83" s="73"/>
      <c r="BK83" s="73"/>
      <c r="BL83" s="73"/>
      <c r="BM83" s="73"/>
      <c r="BN83" s="73"/>
      <c r="BO83" s="73"/>
      <c r="BP83" s="73"/>
      <c r="BQ83" s="73"/>
      <c r="BR83" s="73"/>
      <c r="BS83" s="73">
        <v>1</v>
      </c>
      <c r="BT83" s="73">
        <v>1</v>
      </c>
      <c r="BU83" s="73">
        <v>1</v>
      </c>
      <c r="BV83" s="73">
        <v>1</v>
      </c>
      <c r="BW83" s="73"/>
      <c r="BX83" s="73"/>
      <c r="BY83" s="74"/>
      <c r="BZ83" s="68">
        <f t="shared" si="38"/>
        <v>0</v>
      </c>
      <c r="CA83" s="69" t="str">
        <f t="shared" si="39"/>
        <v>NR</v>
      </c>
      <c r="CB83" s="69">
        <f t="shared" si="40"/>
        <v>0</v>
      </c>
      <c r="CC83" s="70">
        <f t="shared" si="41"/>
        <v>0</v>
      </c>
      <c r="CD83" s="120">
        <v>0</v>
      </c>
      <c r="CE83" s="121">
        <f t="shared" si="42"/>
        <v>0</v>
      </c>
    </row>
    <row r="84" spans="1:85" ht="12.75" customHeight="1" x14ac:dyDescent="0.2">
      <c r="A84" s="108">
        <v>12</v>
      </c>
      <c r="B84" s="33" t="s">
        <v>173</v>
      </c>
      <c r="C84" s="31" t="s">
        <v>174</v>
      </c>
      <c r="D84" s="111" t="s">
        <v>197</v>
      </c>
      <c r="E84" s="14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v>1</v>
      </c>
      <c r="AX84" s="73">
        <v>1</v>
      </c>
      <c r="AY84" s="73">
        <v>1</v>
      </c>
      <c r="AZ84" s="73"/>
      <c r="BA84" s="73"/>
      <c r="BB84" s="73"/>
      <c r="BC84" s="73"/>
      <c r="BD84" s="73"/>
      <c r="BE84" s="73"/>
      <c r="BF84" s="73"/>
      <c r="BG84" s="73"/>
      <c r="BH84" s="73"/>
      <c r="BI84" s="73"/>
      <c r="BJ84" s="73">
        <v>1</v>
      </c>
      <c r="BK84" s="73">
        <v>1</v>
      </c>
      <c r="BL84" s="73">
        <v>1</v>
      </c>
      <c r="BM84" s="73"/>
      <c r="BN84" s="73"/>
      <c r="BO84" s="73"/>
      <c r="BP84" s="73"/>
      <c r="BQ84" s="73"/>
      <c r="BR84" s="73"/>
      <c r="BS84" s="73"/>
      <c r="BT84" s="73"/>
      <c r="BU84" s="73"/>
      <c r="BV84" s="73"/>
      <c r="BW84" s="73">
        <v>1</v>
      </c>
      <c r="BX84" s="73">
        <v>1</v>
      </c>
      <c r="BY84" s="74"/>
      <c r="BZ84" s="68">
        <f t="shared" si="38"/>
        <v>0</v>
      </c>
      <c r="CA84" s="69" t="str">
        <f t="shared" si="39"/>
        <v>NR</v>
      </c>
      <c r="CB84" s="69">
        <f t="shared" si="40"/>
        <v>0</v>
      </c>
      <c r="CC84" s="70">
        <f t="shared" si="41"/>
        <v>0</v>
      </c>
      <c r="CD84" s="120">
        <v>0</v>
      </c>
      <c r="CE84" s="121">
        <f t="shared" si="42"/>
        <v>0</v>
      </c>
    </row>
    <row r="85" spans="1:85" ht="12.75" customHeight="1" x14ac:dyDescent="0.2">
      <c r="A85" s="108">
        <v>12</v>
      </c>
      <c r="B85" s="33" t="s">
        <v>175</v>
      </c>
      <c r="C85" s="31" t="s">
        <v>176</v>
      </c>
      <c r="D85" s="111" t="s">
        <v>197</v>
      </c>
      <c r="E85" s="14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v>1</v>
      </c>
      <c r="BN85" s="73">
        <v>1</v>
      </c>
      <c r="BO85" s="73">
        <v>1</v>
      </c>
      <c r="BP85" s="73">
        <v>1</v>
      </c>
      <c r="BQ85" s="73">
        <v>1</v>
      </c>
      <c r="BR85" s="73">
        <v>1</v>
      </c>
      <c r="BS85" s="73"/>
      <c r="BT85" s="73"/>
      <c r="BU85" s="73"/>
      <c r="BV85" s="73"/>
      <c r="BW85" s="73"/>
      <c r="BX85" s="73"/>
      <c r="BY85" s="74"/>
      <c r="BZ85" s="68">
        <f t="shared" si="38"/>
        <v>0</v>
      </c>
      <c r="CA85" s="69" t="str">
        <f t="shared" si="39"/>
        <v>NR</v>
      </c>
      <c r="CB85" s="69">
        <f t="shared" si="40"/>
        <v>0</v>
      </c>
      <c r="CC85" s="70">
        <f t="shared" si="41"/>
        <v>0</v>
      </c>
      <c r="CD85" s="120">
        <v>0</v>
      </c>
      <c r="CE85" s="121">
        <f t="shared" si="42"/>
        <v>0</v>
      </c>
    </row>
    <row r="86" spans="1:85" ht="12.75" customHeight="1" x14ac:dyDescent="0.2">
      <c r="A86" s="94"/>
      <c r="B86" s="149" t="s">
        <v>263</v>
      </c>
      <c r="C86" s="160"/>
      <c r="D86" s="111" t="s">
        <v>197</v>
      </c>
      <c r="E86" s="14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4"/>
      <c r="BZ86" s="68" t="str">
        <f t="shared" si="38"/>
        <v/>
      </c>
      <c r="CA86" s="69" t="str">
        <f t="shared" si="39"/>
        <v/>
      </c>
      <c r="CB86" s="69" t="str">
        <f t="shared" si="40"/>
        <v/>
      </c>
      <c r="CC86" s="70" t="str">
        <f t="shared" si="41"/>
        <v/>
      </c>
      <c r="CD86" s="120"/>
      <c r="CE86" s="121" t="str">
        <f t="shared" si="42"/>
        <v/>
      </c>
    </row>
    <row r="87" spans="1:85" ht="12.75" customHeight="1" x14ac:dyDescent="0.2">
      <c r="A87" s="94">
        <v>9</v>
      </c>
      <c r="B87" s="33" t="s">
        <v>264</v>
      </c>
      <c r="C87" s="31" t="s">
        <v>265</v>
      </c>
      <c r="D87" s="111" t="s">
        <v>197</v>
      </c>
      <c r="E87" s="14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v>1</v>
      </c>
      <c r="AQ87" s="73">
        <v>1</v>
      </c>
      <c r="AR87" s="73">
        <v>1</v>
      </c>
      <c r="AS87" s="73">
        <v>1</v>
      </c>
      <c r="AT87" s="73"/>
      <c r="AU87" s="73"/>
      <c r="AV87" s="73"/>
      <c r="AW87" s="73"/>
      <c r="AX87" s="73"/>
      <c r="AY87" s="73"/>
      <c r="AZ87" s="73">
        <v>1</v>
      </c>
      <c r="BA87" s="73">
        <v>1</v>
      </c>
      <c r="BB87" s="73">
        <v>1</v>
      </c>
      <c r="BC87" s="73">
        <v>1</v>
      </c>
      <c r="BD87" s="73">
        <v>1</v>
      </c>
      <c r="BE87" s="73"/>
      <c r="BF87" s="73"/>
      <c r="BG87" s="73"/>
      <c r="BH87" s="73"/>
      <c r="BI87" s="73"/>
      <c r="BJ87" s="73"/>
      <c r="BK87" s="73"/>
      <c r="BL87" s="73"/>
      <c r="BM87" s="73">
        <v>1</v>
      </c>
      <c r="BN87" s="73">
        <v>1</v>
      </c>
      <c r="BO87" s="73">
        <v>1</v>
      </c>
      <c r="BP87" s="73">
        <v>1</v>
      </c>
      <c r="BQ87" s="73">
        <v>1</v>
      </c>
      <c r="BR87" s="73"/>
      <c r="BS87" s="73"/>
      <c r="BT87" s="73"/>
      <c r="BU87" s="73"/>
      <c r="BV87" s="73"/>
      <c r="BW87" s="73"/>
      <c r="BX87" s="73"/>
      <c r="BY87" s="74"/>
      <c r="BZ87" s="68">
        <f t="shared" si="38"/>
        <v>0</v>
      </c>
      <c r="CA87" s="69">
        <f t="shared" si="39"/>
        <v>3</v>
      </c>
      <c r="CB87" s="69">
        <f t="shared" si="40"/>
        <v>0</v>
      </c>
      <c r="CC87" s="70">
        <f t="shared" si="41"/>
        <v>0</v>
      </c>
      <c r="CD87" s="120">
        <v>0</v>
      </c>
      <c r="CE87" s="121">
        <f t="shared" si="42"/>
        <v>0</v>
      </c>
    </row>
    <row r="88" spans="1:85" ht="12.75" customHeight="1" x14ac:dyDescent="0.2">
      <c r="A88" s="94">
        <v>9</v>
      </c>
      <c r="B88" s="33" t="s">
        <v>266</v>
      </c>
      <c r="C88" s="31" t="s">
        <v>267</v>
      </c>
      <c r="D88" s="111" t="s">
        <v>197</v>
      </c>
      <c r="E88" s="14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v>1</v>
      </c>
      <c r="AU88" s="73">
        <v>1</v>
      </c>
      <c r="AV88" s="73"/>
      <c r="AW88" s="73"/>
      <c r="AX88" s="73"/>
      <c r="AY88" s="73"/>
      <c r="AZ88" s="73"/>
      <c r="BA88" s="73"/>
      <c r="BB88" s="73"/>
      <c r="BC88" s="73"/>
      <c r="BD88" s="73"/>
      <c r="BE88" s="73">
        <v>1</v>
      </c>
      <c r="BF88" s="73">
        <v>1</v>
      </c>
      <c r="BG88" s="73">
        <v>1</v>
      </c>
      <c r="BH88" s="73"/>
      <c r="BI88" s="73"/>
      <c r="BJ88" s="73"/>
      <c r="BK88" s="73"/>
      <c r="BL88" s="73"/>
      <c r="BM88" s="73"/>
      <c r="BN88" s="73"/>
      <c r="BO88" s="73"/>
      <c r="BP88" s="73"/>
      <c r="BQ88" s="73"/>
      <c r="BR88" s="73">
        <v>1</v>
      </c>
      <c r="BS88" s="73">
        <v>1</v>
      </c>
      <c r="BT88" s="73">
        <v>1</v>
      </c>
      <c r="BU88" s="73"/>
      <c r="BV88" s="73"/>
      <c r="BW88" s="73"/>
      <c r="BX88" s="73"/>
      <c r="BY88" s="74"/>
      <c r="BZ88" s="68">
        <f t="shared" si="38"/>
        <v>0</v>
      </c>
      <c r="CA88" s="69">
        <f t="shared" si="39"/>
        <v>3</v>
      </c>
      <c r="CB88" s="69">
        <f t="shared" si="40"/>
        <v>0</v>
      </c>
      <c r="CC88" s="70">
        <f t="shared" si="41"/>
        <v>0</v>
      </c>
      <c r="CD88" s="120">
        <v>0</v>
      </c>
      <c r="CE88" s="121">
        <f t="shared" si="42"/>
        <v>0</v>
      </c>
    </row>
    <row r="89" spans="1:85" ht="12.75" customHeight="1" x14ac:dyDescent="0.2">
      <c r="A89" s="94">
        <v>9</v>
      </c>
      <c r="B89" s="98" t="s">
        <v>268</v>
      </c>
      <c r="C89" s="31" t="s">
        <v>269</v>
      </c>
      <c r="D89" s="111" t="s">
        <v>197</v>
      </c>
      <c r="E89" s="14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v>1</v>
      </c>
      <c r="AW89" s="73"/>
      <c r="AX89" s="73"/>
      <c r="AY89" s="73"/>
      <c r="AZ89" s="73"/>
      <c r="BA89" s="73"/>
      <c r="BB89" s="73"/>
      <c r="BC89" s="73"/>
      <c r="BD89" s="73"/>
      <c r="BE89" s="73"/>
      <c r="BF89" s="73"/>
      <c r="BG89" s="73"/>
      <c r="BH89" s="73">
        <v>1</v>
      </c>
      <c r="BI89" s="73">
        <v>1</v>
      </c>
      <c r="BJ89" s="73"/>
      <c r="BK89" s="73"/>
      <c r="BL89" s="73"/>
      <c r="BM89" s="73"/>
      <c r="BN89" s="73"/>
      <c r="BO89" s="73"/>
      <c r="BP89" s="73"/>
      <c r="BQ89" s="73"/>
      <c r="BR89" s="73"/>
      <c r="BS89" s="73"/>
      <c r="BT89" s="73"/>
      <c r="BU89" s="73">
        <v>1</v>
      </c>
      <c r="BV89" s="73">
        <v>1</v>
      </c>
      <c r="BW89" s="73"/>
      <c r="BX89" s="73"/>
      <c r="BY89" s="74"/>
      <c r="BZ89" s="68">
        <f t="shared" si="38"/>
        <v>0</v>
      </c>
      <c r="CA89" s="69">
        <f t="shared" si="39"/>
        <v>3</v>
      </c>
      <c r="CB89" s="69">
        <f t="shared" si="40"/>
        <v>0</v>
      </c>
      <c r="CC89" s="70">
        <f t="shared" si="41"/>
        <v>0</v>
      </c>
      <c r="CD89" s="120">
        <v>0</v>
      </c>
      <c r="CE89" s="121">
        <f t="shared" si="42"/>
        <v>0</v>
      </c>
    </row>
    <row r="90" spans="1:85" ht="12.75" customHeight="1" x14ac:dyDescent="0.2">
      <c r="A90" s="94">
        <v>9</v>
      </c>
      <c r="B90" s="33" t="s">
        <v>270</v>
      </c>
      <c r="C90" s="31" t="s">
        <v>271</v>
      </c>
      <c r="D90" s="111" t="s">
        <v>197</v>
      </c>
      <c r="E90" s="14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v>1</v>
      </c>
      <c r="AX90" s="73"/>
      <c r="AY90" s="73"/>
      <c r="AZ90" s="73"/>
      <c r="BA90" s="73"/>
      <c r="BB90" s="73"/>
      <c r="BC90" s="73"/>
      <c r="BD90" s="73"/>
      <c r="BE90" s="73"/>
      <c r="BF90" s="73"/>
      <c r="BG90" s="73"/>
      <c r="BH90" s="73"/>
      <c r="BI90" s="73"/>
      <c r="BJ90" s="73">
        <v>1</v>
      </c>
      <c r="BK90" s="73"/>
      <c r="BL90" s="73"/>
      <c r="BM90" s="73"/>
      <c r="BN90" s="73"/>
      <c r="BO90" s="73"/>
      <c r="BP90" s="73"/>
      <c r="BQ90" s="73"/>
      <c r="BR90" s="73"/>
      <c r="BS90" s="73"/>
      <c r="BT90" s="73"/>
      <c r="BU90" s="73"/>
      <c r="BV90" s="73"/>
      <c r="BW90" s="73">
        <v>1</v>
      </c>
      <c r="BX90" s="73"/>
      <c r="BY90" s="74"/>
      <c r="BZ90" s="68">
        <f t="shared" si="38"/>
        <v>0</v>
      </c>
      <c r="CA90" s="69">
        <f t="shared" si="39"/>
        <v>3</v>
      </c>
      <c r="CB90" s="69">
        <f t="shared" si="40"/>
        <v>0</v>
      </c>
      <c r="CC90" s="70">
        <f t="shared" si="41"/>
        <v>0</v>
      </c>
      <c r="CD90" s="120">
        <v>0</v>
      </c>
      <c r="CE90" s="121">
        <f t="shared" si="42"/>
        <v>0</v>
      </c>
    </row>
    <row r="91" spans="1:85" ht="12.75" customHeight="1" x14ac:dyDescent="0.2">
      <c r="A91" s="94">
        <v>9</v>
      </c>
      <c r="B91" s="33" t="s">
        <v>272</v>
      </c>
      <c r="C91" s="31" t="s">
        <v>273</v>
      </c>
      <c r="D91" s="111" t="s">
        <v>197</v>
      </c>
      <c r="E91" s="14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v>1</v>
      </c>
      <c r="AY91" s="73">
        <v>1</v>
      </c>
      <c r="AZ91" s="73"/>
      <c r="BA91" s="73"/>
      <c r="BB91" s="73"/>
      <c r="BC91" s="73"/>
      <c r="BD91" s="73"/>
      <c r="BE91" s="73"/>
      <c r="BF91" s="73"/>
      <c r="BG91" s="73"/>
      <c r="BH91" s="73"/>
      <c r="BI91" s="73"/>
      <c r="BJ91" s="73"/>
      <c r="BK91" s="73">
        <v>1</v>
      </c>
      <c r="BL91" s="73">
        <v>1</v>
      </c>
      <c r="BM91" s="73"/>
      <c r="BN91" s="73"/>
      <c r="BO91" s="73"/>
      <c r="BP91" s="73"/>
      <c r="BQ91" s="73"/>
      <c r="BR91" s="73"/>
      <c r="BS91" s="73"/>
      <c r="BT91" s="73"/>
      <c r="BU91" s="73"/>
      <c r="BV91" s="73"/>
      <c r="BW91" s="73"/>
      <c r="BX91" s="73"/>
      <c r="BY91" s="74"/>
      <c r="BZ91" s="68">
        <f t="shared" si="38"/>
        <v>0</v>
      </c>
      <c r="CA91" s="69">
        <f t="shared" si="39"/>
        <v>3</v>
      </c>
      <c r="CB91" s="69">
        <f t="shared" si="40"/>
        <v>0</v>
      </c>
      <c r="CC91" s="70">
        <f t="shared" si="41"/>
        <v>0</v>
      </c>
      <c r="CD91" s="120">
        <v>0</v>
      </c>
      <c r="CE91" s="121">
        <f t="shared" si="42"/>
        <v>0</v>
      </c>
    </row>
    <row r="92" spans="1:85" ht="12.75" customHeight="1" x14ac:dyDescent="0.2">
      <c r="A92" s="94">
        <v>9</v>
      </c>
      <c r="B92" s="33" t="s">
        <v>274</v>
      </c>
      <c r="C92" s="31" t="s">
        <v>275</v>
      </c>
      <c r="D92" s="111" t="s">
        <v>197</v>
      </c>
      <c r="E92" s="14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v>1</v>
      </c>
      <c r="BY92" s="74"/>
      <c r="BZ92" s="68">
        <f t="shared" si="38"/>
        <v>0</v>
      </c>
      <c r="CA92" s="69">
        <f t="shared" si="39"/>
        <v>3</v>
      </c>
      <c r="CB92" s="69">
        <f t="shared" si="40"/>
        <v>0</v>
      </c>
      <c r="CC92" s="70">
        <f t="shared" si="41"/>
        <v>0</v>
      </c>
      <c r="CD92" s="120">
        <v>0</v>
      </c>
      <c r="CE92" s="121">
        <f t="shared" si="42"/>
        <v>0</v>
      </c>
    </row>
    <row r="93" spans="1:85" ht="12.75" customHeight="1" x14ac:dyDescent="0.2">
      <c r="A93" s="94"/>
      <c r="B93" s="161" t="s">
        <v>121</v>
      </c>
      <c r="C93" s="162"/>
      <c r="D93" s="111" t="s">
        <v>197</v>
      </c>
      <c r="E93" s="14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4"/>
      <c r="BZ93" s="68" t="str">
        <f t="shared" si="38"/>
        <v/>
      </c>
      <c r="CA93" s="69" t="str">
        <f t="shared" si="39"/>
        <v/>
      </c>
      <c r="CB93" s="69" t="str">
        <f t="shared" si="40"/>
        <v/>
      </c>
      <c r="CC93" s="70" t="str">
        <f t="shared" si="41"/>
        <v/>
      </c>
      <c r="CD93" s="120"/>
      <c r="CE93" s="121" t="str">
        <f t="shared" si="42"/>
        <v/>
      </c>
    </row>
    <row r="94" spans="1:85" ht="12.75" customHeight="1" x14ac:dyDescent="0.2">
      <c r="A94" s="94">
        <v>1</v>
      </c>
      <c r="B94" s="117" t="s">
        <v>122</v>
      </c>
      <c r="C94" s="116" t="s">
        <v>123</v>
      </c>
      <c r="D94" s="111" t="s">
        <v>197</v>
      </c>
      <c r="E94" s="14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v>3</v>
      </c>
      <c r="AQ94" s="73">
        <v>3</v>
      </c>
      <c r="AR94" s="73">
        <v>3</v>
      </c>
      <c r="AS94" s="73">
        <v>3</v>
      </c>
      <c r="AT94" s="73"/>
      <c r="AU94" s="73"/>
      <c r="AV94" s="73"/>
      <c r="AW94" s="73"/>
      <c r="AX94" s="73"/>
      <c r="AY94" s="73"/>
      <c r="AZ94" s="73">
        <v>3</v>
      </c>
      <c r="BA94" s="73">
        <v>3</v>
      </c>
      <c r="BB94" s="73">
        <v>3</v>
      </c>
      <c r="BC94" s="73">
        <v>3</v>
      </c>
      <c r="BD94" s="73">
        <v>3</v>
      </c>
      <c r="BE94" s="73"/>
      <c r="BF94" s="73"/>
      <c r="BG94" s="73"/>
      <c r="BH94" s="73"/>
      <c r="BI94" s="73"/>
      <c r="BJ94" s="73"/>
      <c r="BK94" s="73"/>
      <c r="BL94" s="73"/>
      <c r="BM94" s="73"/>
      <c r="BN94" s="73"/>
      <c r="BO94" s="73"/>
      <c r="BP94" s="73"/>
      <c r="BQ94" s="73"/>
      <c r="BR94" s="73"/>
      <c r="BS94" s="73"/>
      <c r="BT94" s="73"/>
      <c r="BU94" s="73"/>
      <c r="BV94" s="73"/>
      <c r="BW94" s="73"/>
      <c r="BX94" s="73"/>
      <c r="BY94" s="74"/>
      <c r="BZ94" s="68">
        <f t="shared" ref="BZ94:BZ109" si="43">IF(A94="","",IF(AND(ISERROR(SEARCH("U",E94))=FALSE,CoatedBoards=TRUE),0,IF(AND(ISERROR(SEARCH("C",E94))=FALSE,CoatedBoards=FALSE),0,SUMPRODUCT($E$6:$BY$6,E94:BY94))))</f>
        <v>0</v>
      </c>
      <c r="CA94" s="69">
        <f t="shared" ref="CA94:CA112" si="44">IF(A94="","",VLOOKUP(A94,TheMatrix,5,FALSE))</f>
        <v>1</v>
      </c>
      <c r="CB94" s="69">
        <f t="shared" ref="CB94:CB112" si="45">IF(A94="","",IF(BZ94&gt;0,MAX(CEILING(BZ94/VLOOKUP(A94,TheMatrix,3,FALSE),1)*VLOOKUP(A94,TheMatrix,2,FALSE),VLOOKUP(A94,TheMatrix,4,FALSE)),0))</f>
        <v>0</v>
      </c>
      <c r="CC94" s="70">
        <f t="shared" ref="CC94:CC109" si="46">IF(A94="","",IF(CA94&gt;SparingLevel,0,CB94))</f>
        <v>0</v>
      </c>
      <c r="CD94" s="120">
        <v>0</v>
      </c>
      <c r="CE94" s="121">
        <f t="shared" si="42"/>
        <v>0</v>
      </c>
    </row>
    <row r="95" spans="1:85" ht="12.75" customHeight="1" x14ac:dyDescent="0.2">
      <c r="A95" s="94">
        <v>1</v>
      </c>
      <c r="B95" s="117" t="s">
        <v>124</v>
      </c>
      <c r="C95" s="116" t="s">
        <v>125</v>
      </c>
      <c r="D95" s="111" t="s">
        <v>197</v>
      </c>
      <c r="E95" s="14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v>3</v>
      </c>
      <c r="AU95" s="73">
        <v>3</v>
      </c>
      <c r="AV95" s="73"/>
      <c r="AW95" s="73"/>
      <c r="AX95" s="73"/>
      <c r="AY95" s="73"/>
      <c r="AZ95" s="73"/>
      <c r="BA95" s="73"/>
      <c r="BB95" s="73"/>
      <c r="BC95" s="73"/>
      <c r="BD95" s="73"/>
      <c r="BE95" s="73">
        <v>3</v>
      </c>
      <c r="BF95" s="73">
        <v>3</v>
      </c>
      <c r="BG95" s="73"/>
      <c r="BH95" s="73"/>
      <c r="BI95" s="73"/>
      <c r="BJ95" s="73"/>
      <c r="BK95" s="73"/>
      <c r="BL95" s="73"/>
      <c r="BM95" s="73">
        <v>3</v>
      </c>
      <c r="BN95" s="73">
        <v>3</v>
      </c>
      <c r="BO95" s="73">
        <v>3</v>
      </c>
      <c r="BP95" s="73">
        <v>3</v>
      </c>
      <c r="BQ95" s="73">
        <v>3</v>
      </c>
      <c r="BR95" s="73">
        <v>3</v>
      </c>
      <c r="BS95" s="73"/>
      <c r="BT95" s="73"/>
      <c r="BU95" s="73"/>
      <c r="BV95" s="73"/>
      <c r="BW95" s="73"/>
      <c r="BX95" s="73"/>
      <c r="BY95" s="74"/>
      <c r="BZ95" s="68">
        <f t="shared" si="43"/>
        <v>0</v>
      </c>
      <c r="CA95" s="69">
        <f t="shared" si="44"/>
        <v>1</v>
      </c>
      <c r="CB95" s="69">
        <f t="shared" si="45"/>
        <v>0</v>
      </c>
      <c r="CC95" s="70">
        <f t="shared" si="46"/>
        <v>0</v>
      </c>
      <c r="CD95" s="120">
        <v>0</v>
      </c>
      <c r="CE95" s="121">
        <f t="shared" si="42"/>
        <v>0</v>
      </c>
    </row>
    <row r="96" spans="1:85" ht="12.75" customHeight="1" x14ac:dyDescent="0.2">
      <c r="A96" s="94">
        <v>1</v>
      </c>
      <c r="B96" s="117" t="s">
        <v>179</v>
      </c>
      <c r="C96" s="116" t="s">
        <v>297</v>
      </c>
      <c r="D96" s="111" t="s">
        <v>197</v>
      </c>
      <c r="E96" s="14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v>3</v>
      </c>
      <c r="AW96" s="73"/>
      <c r="AX96" s="73"/>
      <c r="AY96" s="73"/>
      <c r="AZ96" s="73"/>
      <c r="BA96" s="73"/>
      <c r="BB96" s="73"/>
      <c r="BC96" s="73"/>
      <c r="BD96" s="73"/>
      <c r="BE96" s="73"/>
      <c r="BF96" s="73"/>
      <c r="BG96" s="73">
        <v>3</v>
      </c>
      <c r="BH96" s="73"/>
      <c r="BI96" s="73"/>
      <c r="BJ96" s="73"/>
      <c r="BK96" s="73"/>
      <c r="BL96" s="73"/>
      <c r="BM96" s="73"/>
      <c r="BN96" s="73"/>
      <c r="BO96" s="73"/>
      <c r="BP96" s="73"/>
      <c r="BQ96" s="73"/>
      <c r="BR96" s="73"/>
      <c r="BS96" s="73">
        <v>3</v>
      </c>
      <c r="BT96" s="73">
        <v>3</v>
      </c>
      <c r="BU96" s="73">
        <v>3</v>
      </c>
      <c r="BV96" s="73"/>
      <c r="BW96" s="73"/>
      <c r="BX96" s="73"/>
      <c r="BY96" s="74"/>
      <c r="BZ96" s="68">
        <f t="shared" si="43"/>
        <v>0</v>
      </c>
      <c r="CA96" s="69">
        <f t="shared" si="44"/>
        <v>1</v>
      </c>
      <c r="CB96" s="69">
        <f t="shared" si="45"/>
        <v>0</v>
      </c>
      <c r="CC96" s="70">
        <f t="shared" si="46"/>
        <v>0</v>
      </c>
      <c r="CD96" s="120">
        <v>0</v>
      </c>
      <c r="CE96" s="121">
        <f t="shared" si="42"/>
        <v>0</v>
      </c>
    </row>
    <row r="97" spans="1:85" ht="12.75" customHeight="1" x14ac:dyDescent="0.2">
      <c r="A97" s="94">
        <v>1</v>
      </c>
      <c r="B97" s="117" t="s">
        <v>184</v>
      </c>
      <c r="C97" s="116" t="s">
        <v>298</v>
      </c>
      <c r="D97" s="111" t="s">
        <v>197</v>
      </c>
      <c r="E97" s="14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v>3</v>
      </c>
      <c r="BW97" s="73"/>
      <c r="BX97" s="73"/>
      <c r="BY97" s="74"/>
      <c r="BZ97" s="68">
        <f t="shared" ref="BZ97:BZ98" si="47">IF(A97="","",IF(AND(ISERROR(SEARCH("U",E97))=FALSE,CoatedBoards=TRUE),0,IF(AND(ISERROR(SEARCH("C",E97))=FALSE,CoatedBoards=FALSE),0,SUMPRODUCT($E$6:$BY$6,E97:BY97))))</f>
        <v>0</v>
      </c>
      <c r="CA97" s="69">
        <f t="shared" ref="CA97:CA98" si="48">IF(A97="","",VLOOKUP(A97,TheMatrix,5,FALSE))</f>
        <v>1</v>
      </c>
      <c r="CB97" s="69">
        <f t="shared" ref="CB97:CB98" si="49">IF(A97="","",IF(BZ97&gt;0,MAX(CEILING(BZ97/VLOOKUP(A97,TheMatrix,3,FALSE),1)*VLOOKUP(A97,TheMatrix,2,FALSE),VLOOKUP(A97,TheMatrix,4,FALSE)),0))</f>
        <v>0</v>
      </c>
      <c r="CC97" s="70">
        <f t="shared" ref="CC97:CC98" si="50">IF(A97="","",IF(CA97&gt;SparingLevel,0,CB97))</f>
        <v>0</v>
      </c>
      <c r="CD97" s="120">
        <v>0</v>
      </c>
      <c r="CE97" s="121">
        <f t="shared" ref="CE97:CE98" si="51">IF(A97="","",IF(ISERROR(CC97*CD97),IF(CC97&lt;&gt;0,"Ask for Quote",0),CC97*CD97))</f>
        <v>0</v>
      </c>
    </row>
    <row r="98" spans="1:85" ht="12.75" customHeight="1" x14ac:dyDescent="0.2">
      <c r="A98" s="94">
        <v>1</v>
      </c>
      <c r="B98" s="117" t="s">
        <v>126</v>
      </c>
      <c r="C98" s="116" t="s">
        <v>296</v>
      </c>
      <c r="D98" s="111" t="s">
        <v>197</v>
      </c>
      <c r="E98" s="14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v>3</v>
      </c>
      <c r="BI98" s="73">
        <v>3</v>
      </c>
      <c r="BJ98" s="73"/>
      <c r="BK98" s="73"/>
      <c r="BL98" s="73"/>
      <c r="BM98" s="73"/>
      <c r="BN98" s="73"/>
      <c r="BO98" s="73"/>
      <c r="BP98" s="73"/>
      <c r="BQ98" s="73"/>
      <c r="BR98" s="73"/>
      <c r="BS98" s="73"/>
      <c r="BT98" s="73"/>
      <c r="BU98" s="73"/>
      <c r="BV98" s="73"/>
      <c r="BW98" s="73"/>
      <c r="BX98" s="73"/>
      <c r="BY98" s="74"/>
      <c r="BZ98" s="68">
        <f t="shared" si="47"/>
        <v>0</v>
      </c>
      <c r="CA98" s="69">
        <f t="shared" si="48"/>
        <v>1</v>
      </c>
      <c r="CB98" s="69">
        <f t="shared" si="49"/>
        <v>0</v>
      </c>
      <c r="CC98" s="70">
        <f t="shared" si="50"/>
        <v>0</v>
      </c>
      <c r="CD98" s="120">
        <v>0</v>
      </c>
      <c r="CE98" s="121">
        <f t="shared" si="51"/>
        <v>0</v>
      </c>
    </row>
    <row r="99" spans="1:85" ht="12.75" customHeight="1" x14ac:dyDescent="0.2">
      <c r="A99" s="94">
        <v>1</v>
      </c>
      <c r="B99" s="117" t="s">
        <v>180</v>
      </c>
      <c r="C99" s="116" t="s">
        <v>181</v>
      </c>
      <c r="D99" s="111" t="s">
        <v>197</v>
      </c>
      <c r="E99" s="14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v>3</v>
      </c>
      <c r="AX99" s="73">
        <v>3</v>
      </c>
      <c r="AY99" s="73"/>
      <c r="AZ99" s="73"/>
      <c r="BA99" s="73"/>
      <c r="BB99" s="73"/>
      <c r="BC99" s="73"/>
      <c r="BD99" s="73"/>
      <c r="BE99" s="73"/>
      <c r="BF99" s="73"/>
      <c r="BG99" s="73"/>
      <c r="BH99" s="73"/>
      <c r="BI99" s="73"/>
      <c r="BJ99" s="73">
        <v>3</v>
      </c>
      <c r="BK99" s="73"/>
      <c r="BL99" s="73"/>
      <c r="BM99" s="73"/>
      <c r="BN99" s="73"/>
      <c r="BO99" s="73"/>
      <c r="BP99" s="73"/>
      <c r="BQ99" s="73"/>
      <c r="BR99" s="73"/>
      <c r="BS99" s="73"/>
      <c r="BT99" s="73"/>
      <c r="BU99" s="73"/>
      <c r="BV99" s="73"/>
      <c r="BW99" s="73">
        <v>3</v>
      </c>
      <c r="BX99" s="73">
        <v>3</v>
      </c>
      <c r="BY99" s="74"/>
      <c r="BZ99" s="68">
        <f t="shared" si="43"/>
        <v>0</v>
      </c>
      <c r="CA99" s="69">
        <f t="shared" si="44"/>
        <v>1</v>
      </c>
      <c r="CB99" s="69">
        <f t="shared" si="45"/>
        <v>0</v>
      </c>
      <c r="CC99" s="70">
        <f t="shared" si="46"/>
        <v>0</v>
      </c>
      <c r="CD99" s="120">
        <v>0</v>
      </c>
      <c r="CE99" s="121">
        <f t="shared" si="42"/>
        <v>0</v>
      </c>
    </row>
    <row r="100" spans="1:85" ht="12.75" customHeight="1" x14ac:dyDescent="0.2">
      <c r="A100" s="94">
        <v>1</v>
      </c>
      <c r="B100" s="117" t="s">
        <v>182</v>
      </c>
      <c r="C100" s="116" t="s">
        <v>183</v>
      </c>
      <c r="D100" s="111" t="s">
        <v>197</v>
      </c>
      <c r="E100" s="14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v>3</v>
      </c>
      <c r="BL100" s="73"/>
      <c r="BM100" s="73"/>
      <c r="BN100" s="73"/>
      <c r="BO100" s="73"/>
      <c r="BP100" s="73"/>
      <c r="BQ100" s="73"/>
      <c r="BR100" s="73"/>
      <c r="BS100" s="73"/>
      <c r="BT100" s="73"/>
      <c r="BU100" s="73"/>
      <c r="BV100" s="73"/>
      <c r="BW100" s="73"/>
      <c r="BX100" s="73"/>
      <c r="BY100" s="74"/>
      <c r="BZ100" s="68">
        <f t="shared" ref="BZ100" si="52">IF(A100="","",IF(AND(ISERROR(SEARCH("U",E100))=FALSE,CoatedBoards=TRUE),0,IF(AND(ISERROR(SEARCH("C",E100))=FALSE,CoatedBoards=FALSE),0,SUMPRODUCT($E$6:$BY$6,E100:BY100))))</f>
        <v>0</v>
      </c>
      <c r="CA100" s="69">
        <f t="shared" ref="CA100" si="53">IF(A100="","",VLOOKUP(A100,TheMatrix,5,FALSE))</f>
        <v>1</v>
      </c>
      <c r="CB100" s="69">
        <f t="shared" ref="CB100" si="54">IF(A100="","",IF(BZ100&gt;0,MAX(CEILING(BZ100/VLOOKUP(A100,TheMatrix,3,FALSE),1)*VLOOKUP(A100,TheMatrix,2,FALSE),VLOOKUP(A100,TheMatrix,4,FALSE)),0))</f>
        <v>0</v>
      </c>
      <c r="CC100" s="70">
        <f t="shared" ref="CC100" si="55">IF(A100="","",IF(CA100&gt;SparingLevel,0,CB100))</f>
        <v>0</v>
      </c>
      <c r="CD100" s="120">
        <v>0</v>
      </c>
      <c r="CE100" s="121">
        <f t="shared" ref="CE100" si="56">IF(A100="","",IF(ISERROR(CC100*CD100),IF(CC100&lt;&gt;0,"Ask for Quote",0),CC100*CD100))</f>
        <v>0</v>
      </c>
    </row>
    <row r="101" spans="1:85" ht="12.75" customHeight="1" x14ac:dyDescent="0.2">
      <c r="A101" s="94">
        <v>1</v>
      </c>
      <c r="B101" s="117" t="s">
        <v>127</v>
      </c>
      <c r="C101" s="116" t="s">
        <v>128</v>
      </c>
      <c r="D101" s="111" t="s">
        <v>197</v>
      </c>
      <c r="E101" s="14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v>3</v>
      </c>
      <c r="AZ101" s="73"/>
      <c r="BA101" s="73"/>
      <c r="BB101" s="73"/>
      <c r="BC101" s="73"/>
      <c r="BD101" s="73"/>
      <c r="BE101" s="73"/>
      <c r="BF101" s="73"/>
      <c r="BG101" s="73"/>
      <c r="BH101" s="73"/>
      <c r="BI101" s="73"/>
      <c r="BJ101" s="73"/>
      <c r="BK101" s="73"/>
      <c r="BL101" s="73">
        <v>3</v>
      </c>
      <c r="BM101" s="73"/>
      <c r="BN101" s="73"/>
      <c r="BO101" s="73"/>
      <c r="BP101" s="73"/>
      <c r="BQ101" s="73"/>
      <c r="BR101" s="73"/>
      <c r="BS101" s="73"/>
      <c r="BT101" s="73"/>
      <c r="BU101" s="73"/>
      <c r="BV101" s="73"/>
      <c r="BW101" s="73"/>
      <c r="BX101" s="73"/>
      <c r="BY101" s="74"/>
      <c r="BZ101" s="68">
        <f t="shared" si="43"/>
        <v>0</v>
      </c>
      <c r="CA101" s="69">
        <f t="shared" si="44"/>
        <v>1</v>
      </c>
      <c r="CB101" s="69">
        <f t="shared" si="45"/>
        <v>0</v>
      </c>
      <c r="CC101" s="70">
        <f t="shared" si="46"/>
        <v>0</v>
      </c>
      <c r="CD101" s="120">
        <v>0</v>
      </c>
      <c r="CE101" s="121">
        <f t="shared" si="42"/>
        <v>0</v>
      </c>
    </row>
    <row r="102" spans="1:85" ht="12.75" customHeight="1" x14ac:dyDescent="0.2">
      <c r="A102" s="94"/>
      <c r="B102" s="161" t="s">
        <v>131</v>
      </c>
      <c r="C102" s="162"/>
      <c r="D102" s="111" t="s">
        <v>197</v>
      </c>
      <c r="E102" s="14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4"/>
      <c r="BZ102" s="68" t="str">
        <f t="shared" si="43"/>
        <v/>
      </c>
      <c r="CA102" s="69" t="str">
        <f t="shared" si="44"/>
        <v/>
      </c>
      <c r="CB102" s="69" t="str">
        <f t="shared" si="45"/>
        <v/>
      </c>
      <c r="CC102" s="70" t="str">
        <f t="shared" si="46"/>
        <v/>
      </c>
      <c r="CD102" s="120"/>
      <c r="CE102" s="121" t="str">
        <f t="shared" si="42"/>
        <v/>
      </c>
    </row>
    <row r="103" spans="1:85" ht="12.75" customHeight="1" x14ac:dyDescent="0.2">
      <c r="A103" s="94">
        <v>11</v>
      </c>
      <c r="B103" s="117">
        <v>68577586</v>
      </c>
      <c r="C103" s="116" t="s">
        <v>185</v>
      </c>
      <c r="D103" s="111" t="s">
        <v>197</v>
      </c>
      <c r="E103" s="14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v>1</v>
      </c>
      <c r="AQ103" s="73">
        <v>1</v>
      </c>
      <c r="AR103" s="73">
        <v>1</v>
      </c>
      <c r="AS103" s="73">
        <v>1</v>
      </c>
      <c r="AT103" s="73">
        <v>1</v>
      </c>
      <c r="AU103" s="73">
        <v>1</v>
      </c>
      <c r="AV103" s="73">
        <v>1</v>
      </c>
      <c r="AW103" s="73">
        <v>1</v>
      </c>
      <c r="AX103" s="73">
        <v>1</v>
      </c>
      <c r="AY103" s="73">
        <v>1</v>
      </c>
      <c r="AZ103" s="73">
        <v>1</v>
      </c>
      <c r="BA103" s="73">
        <v>1</v>
      </c>
      <c r="BB103" s="73">
        <v>1</v>
      </c>
      <c r="BC103" s="73">
        <v>1</v>
      </c>
      <c r="BD103" s="73">
        <v>1</v>
      </c>
      <c r="BE103" s="73">
        <v>1</v>
      </c>
      <c r="BF103" s="73">
        <v>1</v>
      </c>
      <c r="BG103" s="73">
        <v>1</v>
      </c>
      <c r="BH103" s="73">
        <v>1</v>
      </c>
      <c r="BI103" s="73">
        <v>1</v>
      </c>
      <c r="BJ103" s="73">
        <v>1</v>
      </c>
      <c r="BK103" s="73">
        <v>1</v>
      </c>
      <c r="BL103" s="73">
        <v>1</v>
      </c>
      <c r="BM103" s="73">
        <v>1</v>
      </c>
      <c r="BN103" s="73">
        <v>1</v>
      </c>
      <c r="BO103" s="73">
        <v>1</v>
      </c>
      <c r="BP103" s="73">
        <v>1</v>
      </c>
      <c r="BQ103" s="73">
        <v>1</v>
      </c>
      <c r="BR103" s="73">
        <v>1</v>
      </c>
      <c r="BS103" s="73">
        <v>1</v>
      </c>
      <c r="BT103" s="73">
        <v>1</v>
      </c>
      <c r="BU103" s="73">
        <v>1</v>
      </c>
      <c r="BV103" s="73">
        <v>1</v>
      </c>
      <c r="BW103" s="73">
        <v>1</v>
      </c>
      <c r="BX103" s="73">
        <v>1</v>
      </c>
      <c r="BY103" s="74"/>
      <c r="BZ103" s="68">
        <f t="shared" si="43"/>
        <v>0</v>
      </c>
      <c r="CA103" s="69" t="str">
        <f t="shared" si="44"/>
        <v>NR</v>
      </c>
      <c r="CB103" s="69">
        <f t="shared" si="45"/>
        <v>0</v>
      </c>
      <c r="CC103" s="70">
        <f t="shared" si="46"/>
        <v>0</v>
      </c>
      <c r="CD103" s="120">
        <v>0</v>
      </c>
      <c r="CE103" s="121">
        <f t="shared" si="42"/>
        <v>0</v>
      </c>
    </row>
    <row r="104" spans="1:85" ht="12.75" customHeight="1" x14ac:dyDescent="0.2">
      <c r="A104" s="94"/>
      <c r="B104" s="161" t="s">
        <v>132</v>
      </c>
      <c r="C104" s="150"/>
      <c r="D104" s="111" t="s">
        <v>197</v>
      </c>
      <c r="E104" s="14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4"/>
      <c r="BZ104" s="68" t="str">
        <f t="shared" si="43"/>
        <v/>
      </c>
      <c r="CA104" s="69" t="str">
        <f t="shared" si="44"/>
        <v/>
      </c>
      <c r="CB104" s="69" t="str">
        <f t="shared" si="45"/>
        <v/>
      </c>
      <c r="CC104" s="70" t="str">
        <f t="shared" si="46"/>
        <v/>
      </c>
      <c r="CD104" s="120"/>
      <c r="CE104" s="121" t="str">
        <f t="shared" si="42"/>
        <v/>
      </c>
    </row>
    <row r="105" spans="1:85" ht="12.75" customHeight="1" x14ac:dyDescent="0.2">
      <c r="A105" s="94">
        <v>11</v>
      </c>
      <c r="B105" s="97" t="s">
        <v>186</v>
      </c>
      <c r="C105" s="31" t="s">
        <v>187</v>
      </c>
      <c r="D105" s="111" t="s">
        <v>197</v>
      </c>
      <c r="E105" s="14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v>1</v>
      </c>
      <c r="AQ105" s="73">
        <v>1</v>
      </c>
      <c r="AR105" s="73">
        <v>1</v>
      </c>
      <c r="AS105" s="73">
        <v>1</v>
      </c>
      <c r="AT105" s="73">
        <v>1</v>
      </c>
      <c r="AU105" s="73"/>
      <c r="AV105" s="73"/>
      <c r="AW105" s="73"/>
      <c r="AX105" s="73"/>
      <c r="AY105" s="73">
        <v>1</v>
      </c>
      <c r="AZ105" s="73">
        <v>1</v>
      </c>
      <c r="BA105" s="73">
        <v>1</v>
      </c>
      <c r="BB105" s="73">
        <v>1</v>
      </c>
      <c r="BC105" s="73">
        <v>1</v>
      </c>
      <c r="BD105" s="73">
        <v>1</v>
      </c>
      <c r="BE105" s="73"/>
      <c r="BF105" s="73"/>
      <c r="BG105" s="73"/>
      <c r="BH105" s="73"/>
      <c r="BI105" s="73"/>
      <c r="BJ105" s="73">
        <v>1</v>
      </c>
      <c r="BK105" s="73">
        <v>1</v>
      </c>
      <c r="BL105" s="73">
        <v>1</v>
      </c>
      <c r="BM105" s="73"/>
      <c r="BN105" s="73"/>
      <c r="BO105" s="73"/>
      <c r="BP105" s="73"/>
      <c r="BQ105" s="73"/>
      <c r="BR105" s="73"/>
      <c r="BS105" s="73"/>
      <c r="BT105" s="73"/>
      <c r="BU105" s="73"/>
      <c r="BV105" s="73"/>
      <c r="BW105" s="73">
        <v>1</v>
      </c>
      <c r="BX105" s="73"/>
      <c r="BY105" s="74"/>
      <c r="BZ105" s="68">
        <f t="shared" si="43"/>
        <v>0</v>
      </c>
      <c r="CA105" s="69" t="str">
        <f t="shared" si="44"/>
        <v>NR</v>
      </c>
      <c r="CB105" s="69">
        <f t="shared" si="45"/>
        <v>0</v>
      </c>
      <c r="CC105" s="70">
        <f t="shared" si="46"/>
        <v>0</v>
      </c>
      <c r="CD105" s="120">
        <v>0</v>
      </c>
      <c r="CE105" s="121">
        <f t="shared" si="42"/>
        <v>0</v>
      </c>
    </row>
    <row r="106" spans="1:85" s="32" customFormat="1" ht="12.75" customHeight="1" x14ac:dyDescent="0.2">
      <c r="A106" s="94">
        <v>11</v>
      </c>
      <c r="B106" s="98" t="s">
        <v>276</v>
      </c>
      <c r="C106" s="31" t="s">
        <v>277</v>
      </c>
      <c r="D106" s="111" t="s">
        <v>197</v>
      </c>
      <c r="E106" s="144"/>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v>1</v>
      </c>
      <c r="AV106" s="73"/>
      <c r="AW106" s="73"/>
      <c r="AX106" s="73"/>
      <c r="AY106" s="73"/>
      <c r="AZ106" s="73"/>
      <c r="BA106" s="73"/>
      <c r="BB106" s="73"/>
      <c r="BC106" s="73"/>
      <c r="BD106" s="73"/>
      <c r="BE106" s="73">
        <v>1</v>
      </c>
      <c r="BF106" s="73">
        <v>1</v>
      </c>
      <c r="BG106" s="73"/>
      <c r="BH106" s="73"/>
      <c r="BI106" s="73"/>
      <c r="BJ106" s="73"/>
      <c r="BK106" s="73"/>
      <c r="BL106" s="73"/>
      <c r="BM106" s="73">
        <v>1</v>
      </c>
      <c r="BN106" s="73">
        <v>1</v>
      </c>
      <c r="BO106" s="73">
        <v>1</v>
      </c>
      <c r="BP106" s="73">
        <v>1</v>
      </c>
      <c r="BQ106" s="73">
        <v>1</v>
      </c>
      <c r="BR106" s="73">
        <v>1</v>
      </c>
      <c r="BS106" s="73"/>
      <c r="BT106" s="73"/>
      <c r="BU106" s="73">
        <v>1</v>
      </c>
      <c r="BV106" s="73">
        <v>1</v>
      </c>
      <c r="BW106" s="73"/>
      <c r="BX106" s="73">
        <v>1</v>
      </c>
      <c r="BY106" s="109"/>
      <c r="BZ106" s="68">
        <f t="shared" si="43"/>
        <v>0</v>
      </c>
      <c r="CA106" s="69" t="str">
        <f t="shared" si="44"/>
        <v>NR</v>
      </c>
      <c r="CB106" s="69">
        <f t="shared" si="45"/>
        <v>0</v>
      </c>
      <c r="CC106" s="70">
        <f t="shared" si="46"/>
        <v>0</v>
      </c>
      <c r="CD106" s="120">
        <v>0</v>
      </c>
      <c r="CE106" s="121">
        <f t="shared" si="42"/>
        <v>0</v>
      </c>
      <c r="CG106" s="27"/>
    </row>
    <row r="107" spans="1:85" ht="12.75" customHeight="1" x14ac:dyDescent="0.2">
      <c r="A107" s="94">
        <v>11</v>
      </c>
      <c r="B107" s="30" t="s">
        <v>278</v>
      </c>
      <c r="C107" s="31" t="s">
        <v>279</v>
      </c>
      <c r="D107" s="111" t="s">
        <v>197</v>
      </c>
      <c r="E107" s="14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v>1</v>
      </c>
      <c r="AW107" s="73"/>
      <c r="AX107" s="73"/>
      <c r="AY107" s="73"/>
      <c r="AZ107" s="73"/>
      <c r="BA107" s="73"/>
      <c r="BB107" s="73"/>
      <c r="BC107" s="73"/>
      <c r="BD107" s="73"/>
      <c r="BE107" s="73"/>
      <c r="BF107" s="73"/>
      <c r="BG107" s="73">
        <v>1</v>
      </c>
      <c r="BH107" s="73">
        <v>1</v>
      </c>
      <c r="BI107" s="73">
        <v>1</v>
      </c>
      <c r="BJ107" s="73"/>
      <c r="BK107" s="73"/>
      <c r="BL107" s="73"/>
      <c r="BM107" s="73"/>
      <c r="BN107" s="73"/>
      <c r="BO107" s="73"/>
      <c r="BP107" s="73"/>
      <c r="BQ107" s="73"/>
      <c r="BR107" s="73"/>
      <c r="BS107" s="73">
        <v>1</v>
      </c>
      <c r="BT107" s="73">
        <v>1</v>
      </c>
      <c r="BU107" s="73"/>
      <c r="BV107" s="73"/>
      <c r="BW107" s="73"/>
      <c r="BX107" s="73"/>
      <c r="BY107" s="74"/>
      <c r="BZ107" s="68">
        <f t="shared" si="43"/>
        <v>0</v>
      </c>
      <c r="CA107" s="69" t="str">
        <f t="shared" si="44"/>
        <v>NR</v>
      </c>
      <c r="CB107" s="69">
        <f t="shared" si="45"/>
        <v>0</v>
      </c>
      <c r="CC107" s="70">
        <f t="shared" si="46"/>
        <v>0</v>
      </c>
      <c r="CD107" s="120">
        <v>0</v>
      </c>
      <c r="CE107" s="121">
        <f t="shared" si="42"/>
        <v>0</v>
      </c>
    </row>
    <row r="108" spans="1:85" ht="12.75" customHeight="1" x14ac:dyDescent="0.2">
      <c r="A108" s="94">
        <v>11</v>
      </c>
      <c r="B108" s="30" t="s">
        <v>280</v>
      </c>
      <c r="C108" s="31" t="s">
        <v>281</v>
      </c>
      <c r="D108" s="111" t="s">
        <v>197</v>
      </c>
      <c r="E108" s="14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v>1</v>
      </c>
      <c r="AX108" s="73">
        <v>1</v>
      </c>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4"/>
      <c r="BZ108" s="68">
        <f t="shared" si="43"/>
        <v>0</v>
      </c>
      <c r="CA108" s="69" t="str">
        <f t="shared" si="44"/>
        <v>NR</v>
      </c>
      <c r="CB108" s="69">
        <f t="shared" si="45"/>
        <v>0</v>
      </c>
      <c r="CC108" s="70">
        <f t="shared" si="46"/>
        <v>0</v>
      </c>
      <c r="CD108" s="120">
        <v>0</v>
      </c>
      <c r="CE108" s="121">
        <f t="shared" si="42"/>
        <v>0</v>
      </c>
    </row>
    <row r="109" spans="1:85" ht="12.75" customHeight="1" x14ac:dyDescent="0.2">
      <c r="A109" s="94"/>
      <c r="B109" s="163" t="s">
        <v>188</v>
      </c>
      <c r="C109" s="166" t="s">
        <v>200</v>
      </c>
      <c r="D109" s="111" t="s">
        <v>197</v>
      </c>
      <c r="E109" s="14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4"/>
      <c r="BZ109" s="68" t="str">
        <f t="shared" si="43"/>
        <v/>
      </c>
      <c r="CA109" s="69" t="str">
        <f t="shared" si="44"/>
        <v/>
      </c>
      <c r="CB109" s="69" t="str">
        <f t="shared" si="45"/>
        <v/>
      </c>
      <c r="CC109" s="70" t="str">
        <f t="shared" si="46"/>
        <v/>
      </c>
      <c r="CD109" s="120"/>
      <c r="CE109" s="121" t="str">
        <f t="shared" si="42"/>
        <v/>
      </c>
    </row>
    <row r="110" spans="1:85" ht="12.75" customHeight="1" x14ac:dyDescent="0.2">
      <c r="A110" s="94">
        <v>7</v>
      </c>
      <c r="B110" s="97" t="s">
        <v>177</v>
      </c>
      <c r="C110" s="31" t="s">
        <v>205</v>
      </c>
      <c r="D110" s="111" t="s">
        <v>197</v>
      </c>
      <c r="E110" s="14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v>1</v>
      </c>
      <c r="AQ110" s="73">
        <v>1</v>
      </c>
      <c r="AR110" s="73">
        <v>1</v>
      </c>
      <c r="AS110" s="73">
        <v>1</v>
      </c>
      <c r="AT110" s="73">
        <v>1</v>
      </c>
      <c r="AU110" s="73">
        <v>1</v>
      </c>
      <c r="AV110" s="73"/>
      <c r="AW110" s="73"/>
      <c r="AX110" s="73"/>
      <c r="AY110" s="73"/>
      <c r="AZ110" s="73">
        <v>1</v>
      </c>
      <c r="BA110" s="73">
        <v>1</v>
      </c>
      <c r="BB110" s="73">
        <v>1</v>
      </c>
      <c r="BC110" s="73">
        <v>1</v>
      </c>
      <c r="BD110" s="73">
        <v>1</v>
      </c>
      <c r="BE110" s="73">
        <v>1</v>
      </c>
      <c r="BF110" s="73">
        <v>1</v>
      </c>
      <c r="BG110" s="73"/>
      <c r="BH110" s="73"/>
      <c r="BI110" s="73"/>
      <c r="BJ110" s="73"/>
      <c r="BK110" s="73"/>
      <c r="BL110" s="73"/>
      <c r="BM110" s="73">
        <v>1</v>
      </c>
      <c r="BN110" s="73">
        <v>1</v>
      </c>
      <c r="BO110" s="73">
        <v>1</v>
      </c>
      <c r="BP110" s="73">
        <v>1</v>
      </c>
      <c r="BQ110" s="73">
        <v>1</v>
      </c>
      <c r="BR110" s="73">
        <v>1</v>
      </c>
      <c r="BS110" s="73">
        <v>1</v>
      </c>
      <c r="BT110" s="73"/>
      <c r="BU110" s="73"/>
      <c r="BV110" s="73"/>
      <c r="BW110" s="73"/>
      <c r="BX110" s="73"/>
      <c r="BY110" s="74"/>
      <c r="BZ110" s="68">
        <f t="shared" ref="BZ110:BZ112" si="57">IF(A110="","",IF(AND(ISERROR(SEARCH("U",E110))=FALSE,CoatedBoards=TRUE),0,IF(AND(ISERROR(SEARCH("C",E110))=FALSE,CoatedBoards=FALSE),0,SUMPRODUCT($E$6:$BY$6,E110:BY110))))</f>
        <v>0</v>
      </c>
      <c r="CA110" s="69" t="str">
        <f t="shared" si="44"/>
        <v>PCS</v>
      </c>
      <c r="CB110" s="69">
        <f t="shared" si="45"/>
        <v>0</v>
      </c>
      <c r="CC110" s="70">
        <f t="shared" ref="CC110:CC112" si="58">IF(A110="","",IF(CA110&gt;SparingLevel,0,CB110))</f>
        <v>0</v>
      </c>
      <c r="CD110" s="120">
        <v>0</v>
      </c>
      <c r="CE110" s="121">
        <f t="shared" si="42"/>
        <v>0</v>
      </c>
    </row>
    <row r="111" spans="1:85" ht="12.75" customHeight="1" x14ac:dyDescent="0.2">
      <c r="A111" s="94">
        <v>7</v>
      </c>
      <c r="B111" s="97" t="s">
        <v>178</v>
      </c>
      <c r="C111" s="31" t="s">
        <v>204</v>
      </c>
      <c r="D111" s="111" t="s">
        <v>197</v>
      </c>
      <c r="E111" s="14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v>1</v>
      </c>
      <c r="AW111" s="73">
        <v>1</v>
      </c>
      <c r="AX111" s="73"/>
      <c r="AY111" s="73"/>
      <c r="AZ111" s="73"/>
      <c r="BA111" s="73"/>
      <c r="BB111" s="73"/>
      <c r="BC111" s="73"/>
      <c r="BD111" s="73"/>
      <c r="BE111" s="73"/>
      <c r="BF111" s="73"/>
      <c r="BG111" s="73">
        <v>1</v>
      </c>
      <c r="BH111" s="73">
        <v>1</v>
      </c>
      <c r="BI111" s="73">
        <v>1</v>
      </c>
      <c r="BJ111" s="73">
        <v>1</v>
      </c>
      <c r="BK111" s="73"/>
      <c r="BL111" s="73"/>
      <c r="BM111" s="73"/>
      <c r="BN111" s="73"/>
      <c r="BO111" s="73"/>
      <c r="BP111" s="73"/>
      <c r="BQ111" s="73"/>
      <c r="BR111" s="73"/>
      <c r="BS111" s="73"/>
      <c r="BT111" s="73">
        <v>1</v>
      </c>
      <c r="BU111" s="73">
        <v>1</v>
      </c>
      <c r="BV111" s="73">
        <v>1</v>
      </c>
      <c r="BW111" s="73">
        <v>1</v>
      </c>
      <c r="BX111" s="73"/>
      <c r="BY111" s="74"/>
      <c r="BZ111" s="68">
        <f t="shared" si="57"/>
        <v>0</v>
      </c>
      <c r="CA111" s="69" t="str">
        <f t="shared" si="44"/>
        <v>PCS</v>
      </c>
      <c r="CB111" s="69">
        <f t="shared" si="45"/>
        <v>0</v>
      </c>
      <c r="CC111" s="70">
        <f t="shared" si="58"/>
        <v>0</v>
      </c>
      <c r="CD111" s="120">
        <v>0</v>
      </c>
      <c r="CE111" s="121">
        <f t="shared" si="42"/>
        <v>0</v>
      </c>
    </row>
    <row r="112" spans="1:85" ht="12.75" customHeight="1" thickBot="1" x14ac:dyDescent="0.25">
      <c r="A112" s="94">
        <v>7</v>
      </c>
      <c r="B112" s="97" t="s">
        <v>116</v>
      </c>
      <c r="C112" s="31" t="s">
        <v>299</v>
      </c>
      <c r="D112" s="111" t="s">
        <v>197</v>
      </c>
      <c r="E112" s="14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v>1</v>
      </c>
      <c r="AY112" s="73">
        <v>1</v>
      </c>
      <c r="AZ112" s="73"/>
      <c r="BA112" s="73"/>
      <c r="BB112" s="73"/>
      <c r="BC112" s="73"/>
      <c r="BD112" s="73"/>
      <c r="BE112" s="73"/>
      <c r="BF112" s="73"/>
      <c r="BG112" s="73"/>
      <c r="BH112" s="73"/>
      <c r="BI112" s="73"/>
      <c r="BJ112" s="73"/>
      <c r="BK112" s="73">
        <v>1</v>
      </c>
      <c r="BL112" s="73">
        <v>1</v>
      </c>
      <c r="BM112" s="73"/>
      <c r="BN112" s="73"/>
      <c r="BO112" s="73"/>
      <c r="BP112" s="73"/>
      <c r="BQ112" s="73"/>
      <c r="BR112" s="73"/>
      <c r="BS112" s="73"/>
      <c r="BT112" s="73"/>
      <c r="BU112" s="73"/>
      <c r="BV112" s="73"/>
      <c r="BW112" s="73"/>
      <c r="BX112" s="73">
        <v>1</v>
      </c>
      <c r="BY112" s="74"/>
      <c r="BZ112" s="68">
        <f t="shared" si="57"/>
        <v>0</v>
      </c>
      <c r="CA112" s="69" t="str">
        <f t="shared" si="44"/>
        <v>PCS</v>
      </c>
      <c r="CB112" s="69">
        <f t="shared" si="45"/>
        <v>0</v>
      </c>
      <c r="CC112" s="70">
        <f t="shared" si="58"/>
        <v>0</v>
      </c>
      <c r="CD112" s="120">
        <v>0</v>
      </c>
      <c r="CE112" s="121">
        <f t="shared" ref="CE112" si="59">IF(A112="","",IF(ISERROR(CC112*CD112),IF(CC112&lt;&gt;0,"Ask for Quote",0),CC112*CD112))</f>
        <v>0</v>
      </c>
    </row>
    <row r="113" spans="1:83" x14ac:dyDescent="0.2">
      <c r="A113" s="93"/>
      <c r="B113" s="75" t="s">
        <v>0</v>
      </c>
      <c r="C113" s="76"/>
      <c r="D113" s="104"/>
      <c r="E113" s="67"/>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7"/>
      <c r="BZ113" s="76"/>
      <c r="CA113" s="76"/>
      <c r="CB113" s="76"/>
      <c r="CC113" s="78"/>
      <c r="CD113" s="79" t="s">
        <v>18</v>
      </c>
      <c r="CE113" s="80">
        <f>SUM(CE7:CE112)</f>
        <v>0</v>
      </c>
    </row>
    <row r="114" spans="1:83" ht="12.75" customHeight="1" x14ac:dyDescent="0.2">
      <c r="A114" s="95"/>
      <c r="B114" s="81" t="s">
        <v>63</v>
      </c>
      <c r="C114" s="82"/>
      <c r="D114" s="105"/>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3"/>
    </row>
    <row r="115" spans="1:83" ht="12.75" customHeight="1" x14ac:dyDescent="0.2">
      <c r="A115" s="118"/>
      <c r="C115" s="82"/>
      <c r="D115" s="105"/>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3"/>
    </row>
    <row r="116" spans="1:83" ht="54" customHeight="1" thickBot="1" x14ac:dyDescent="0.25">
      <c r="A116" s="96"/>
      <c r="B116" s="84"/>
      <c r="C116" s="85"/>
      <c r="D116" s="106"/>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85"/>
      <c r="BX116" s="85"/>
      <c r="BY116" s="85"/>
      <c r="BZ116" s="85"/>
      <c r="CA116" s="85"/>
      <c r="CB116" s="85"/>
      <c r="CC116" s="85"/>
      <c r="CD116" s="85"/>
      <c r="CE116" s="86"/>
    </row>
    <row r="117" spans="1:83" ht="13.5" thickTop="1" x14ac:dyDescent="0.2"/>
  </sheetData>
  <sheetProtection algorithmName="SHA-512" hashValue="M+Jpbeo34VPqGKfW0gXng0Tt0f82KhIF6rQIx3keEyQtvMjbWLE42yIYEU9SP6bSq1IFLm6dEUnODOjbqni12A==" saltValue="pH2VkXe5ooIghH0rr0apyg==" spinCount="100000" sheet="1" objects="1" scenarios="1"/>
  <mergeCells count="28">
    <mergeCell ref="B1:C1"/>
    <mergeCell ref="BS4:BT4"/>
    <mergeCell ref="BU4:BX4"/>
    <mergeCell ref="AP2:BX2"/>
    <mergeCell ref="AP3:AY3"/>
    <mergeCell ref="AZ3:BL3"/>
    <mergeCell ref="BM3:BX3"/>
    <mergeCell ref="AP4:AT4"/>
    <mergeCell ref="AV4:AX4"/>
    <mergeCell ref="AZ4:BD4"/>
    <mergeCell ref="BE4:BF4"/>
    <mergeCell ref="BG4:BI4"/>
    <mergeCell ref="BJ4:BL4"/>
    <mergeCell ref="BM4:BR4"/>
    <mergeCell ref="F2:AN2"/>
    <mergeCell ref="F3:O3"/>
    <mergeCell ref="P3:AB3"/>
    <mergeCell ref="AO2:AO4"/>
    <mergeCell ref="AC3:AN3"/>
    <mergeCell ref="F4:J4"/>
    <mergeCell ref="L4:N4"/>
    <mergeCell ref="P4:T4"/>
    <mergeCell ref="U4:V4"/>
    <mergeCell ref="W4:Y4"/>
    <mergeCell ref="Z4:AB4"/>
    <mergeCell ref="AC4:AH4"/>
    <mergeCell ref="AI4:AJ4"/>
    <mergeCell ref="AK4:AN4"/>
  </mergeCells>
  <phoneticPr fontId="0" type="noConversion"/>
  <conditionalFormatting sqref="CC31:CC38 CC40:CC50 CC54:CC96 CC99 CC101:CC116 CC9:CC27 CC29">
    <cfRule type="expression" dxfId="8" priority="53" stopIfTrue="1">
      <formula>A9&lt;1</formula>
    </cfRule>
  </conditionalFormatting>
  <conditionalFormatting sqref="CC8">
    <cfRule type="expression" dxfId="7" priority="9" stopIfTrue="1">
      <formula>A8&lt;1</formula>
    </cfRule>
  </conditionalFormatting>
  <conditionalFormatting sqref="CC30">
    <cfRule type="expression" dxfId="6" priority="8" stopIfTrue="1">
      <formula>A30&lt;1</formula>
    </cfRule>
  </conditionalFormatting>
  <conditionalFormatting sqref="CC28">
    <cfRule type="expression" dxfId="5" priority="6" stopIfTrue="1">
      <formula>A28&lt;1</formula>
    </cfRule>
  </conditionalFormatting>
  <conditionalFormatting sqref="CC39">
    <cfRule type="expression" dxfId="4" priority="5" stopIfTrue="1">
      <formula>A39&lt;1</formula>
    </cfRule>
  </conditionalFormatting>
  <conditionalFormatting sqref="CC51:CC53">
    <cfRule type="expression" dxfId="3" priority="4" stopIfTrue="1">
      <formula>A51&lt;1</formula>
    </cfRule>
  </conditionalFormatting>
  <conditionalFormatting sqref="CC97">
    <cfRule type="expression" dxfId="2" priority="3" stopIfTrue="1">
      <formula>A97&lt;1</formula>
    </cfRule>
  </conditionalFormatting>
  <conditionalFormatting sqref="CC100">
    <cfRule type="expression" dxfId="1" priority="2" stopIfTrue="1">
      <formula>A100&lt;1</formula>
    </cfRule>
  </conditionalFormatting>
  <conditionalFormatting sqref="CC98">
    <cfRule type="expression" dxfId="0" priority="1" stopIfTrue="1">
      <formula>A98&lt;1</formula>
    </cfRule>
  </conditionalFormatting>
  <dataValidations yWindow="100" count="1">
    <dataValidation type="whole" allowBlank="1" showInputMessage="1" showErrorMessage="1" errorTitle="Sparing Level" error="Sparing Level must be:_x000a_1 = Basic_x000a_2 = Moderate_x000a_3 = Comprehensive" promptTitle="Sparing Level" prompt="Select General Sparing Level:_x000a__x000a_1 = Basic_x000a_2 = Moderate_x000a_3 = Comprehensive_x000a_" sqref="CA6">
      <formula1>1</formula1>
      <formula2>3</formula2>
    </dataValidation>
  </dataValidations>
  <printOptions horizontalCentered="1" verticalCentered="1"/>
  <pageMargins left="0" right="0" top="1" bottom="1" header="0.5" footer="0.5"/>
  <pageSetup scale="40" fitToHeight="0" orientation="landscape" r:id="rId1"/>
  <headerFooter alignWithMargins="0">
    <oddHeader>&amp;LABB Inc.
Drive Services&amp;RACB530
Recommended Spares</oddHeader>
    <oddFooter>&amp;L&amp;F!&amp;A&amp;CPage &amp;P of &amp;N.&amp;R&amp;T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21"/>
  <sheetViews>
    <sheetView showGridLines="0" zoomScale="90" zoomScaleNormal="90" zoomScaleSheetLayoutView="100" workbookViewId="0">
      <selection activeCell="B2" sqref="B2"/>
    </sheetView>
  </sheetViews>
  <sheetFormatPr defaultColWidth="0" defaultRowHeight="12.75" zeroHeight="1" x14ac:dyDescent="0.2"/>
  <cols>
    <col min="1" max="2" width="38.7109375" customWidth="1"/>
    <col min="3" max="3" width="24.7109375" hidden="1" customWidth="1"/>
  </cols>
  <sheetData>
    <row r="1" spans="1:2" ht="45" customHeight="1" x14ac:dyDescent="0.2">
      <c r="A1" s="213" t="s">
        <v>57</v>
      </c>
      <c r="B1" s="214"/>
    </row>
    <row r="2" spans="1:2" ht="24.95" customHeight="1" x14ac:dyDescent="0.2">
      <c r="A2" s="15" t="s">
        <v>30</v>
      </c>
      <c r="B2" s="16" t="s">
        <v>87</v>
      </c>
    </row>
    <row r="3" spans="1:2" ht="24.95" customHeight="1" x14ac:dyDescent="0.2">
      <c r="A3" s="15" t="s">
        <v>31</v>
      </c>
      <c r="B3" s="16" t="s">
        <v>32</v>
      </c>
    </row>
    <row r="4" spans="1:2" ht="24.95" customHeight="1" x14ac:dyDescent="0.2">
      <c r="A4" s="15" t="s">
        <v>33</v>
      </c>
      <c r="B4" s="16" t="s">
        <v>49</v>
      </c>
    </row>
    <row r="5" spans="1:2" ht="24.95" customHeight="1" x14ac:dyDescent="0.2">
      <c r="A5" s="15" t="s">
        <v>34</v>
      </c>
      <c r="B5" s="17">
        <f ca="1">TODAY()</f>
        <v>43399</v>
      </c>
    </row>
    <row r="6" spans="1:2" ht="24.95" customHeight="1" x14ac:dyDescent="0.2">
      <c r="A6" s="15" t="s">
        <v>35</v>
      </c>
      <c r="B6" s="16"/>
    </row>
    <row r="7" spans="1:2" ht="24.95" customHeight="1" x14ac:dyDescent="0.2">
      <c r="A7" s="15" t="s">
        <v>36</v>
      </c>
      <c r="B7" s="16" t="str">
        <f>DriveType</f>
        <v>ACH550-VCR Recommended  Spares</v>
      </c>
    </row>
    <row r="8" spans="1:2" ht="24.95" customHeight="1" x14ac:dyDescent="0.2">
      <c r="A8" s="18" t="s">
        <v>40</v>
      </c>
      <c r="B8" s="16">
        <f>ProposalType1</f>
        <v>0</v>
      </c>
    </row>
    <row r="9" spans="1:2" ht="24.95" customHeight="1" x14ac:dyDescent="0.2">
      <c r="A9" s="18" t="s">
        <v>37</v>
      </c>
      <c r="B9" s="16"/>
    </row>
    <row r="10" spans="1:2" ht="24.95" customHeight="1" x14ac:dyDescent="0.2">
      <c r="A10" s="19" t="s">
        <v>38</v>
      </c>
      <c r="B10" s="16"/>
    </row>
    <row r="11" spans="1:2" ht="24.95" customHeight="1" x14ac:dyDescent="0.2">
      <c r="A11" s="19" t="s">
        <v>39</v>
      </c>
      <c r="B11" s="16"/>
    </row>
    <row r="12" spans="1:2" ht="87" customHeight="1" x14ac:dyDescent="0.2"/>
    <row r="13" spans="1:2" hidden="1" x14ac:dyDescent="0.2"/>
    <row r="14" spans="1:2" hidden="1" x14ac:dyDescent="0.2"/>
    <row r="15" spans="1:2" hidden="1" x14ac:dyDescent="0.2"/>
    <row r="16" spans="1:2" hidden="1" x14ac:dyDescent="0.2"/>
    <row r="17" hidden="1" x14ac:dyDescent="0.2"/>
    <row r="18" hidden="1" x14ac:dyDescent="0.2"/>
    <row r="19" hidden="1" x14ac:dyDescent="0.2"/>
    <row r="20" hidden="1" x14ac:dyDescent="0.2"/>
    <row r="21" hidden="1" x14ac:dyDescent="0.2"/>
  </sheetData>
  <sheetProtection algorithmName="SHA-512" hashValue="SE7rJowNXgwAi//XmbUbweQMKKaTuwXyQpuqBwNklxTZg18hUgbh2mVberGLu6nGP+o1DqXEzRyq2uAwYxmYCQ==" saltValue="11uABPWuE8wzz/87OyDd7Q==" spinCount="100000" sheet="1" objects="1" scenarios="1"/>
  <mergeCells count="1">
    <mergeCell ref="A1:B1"/>
  </mergeCells>
  <phoneticPr fontId="0" type="noConversion"/>
  <printOptions horizontalCentered="1" verticalCentered="1" gridLines="1"/>
  <pageMargins left="0.75" right="0.75" top="1.48" bottom="1" header="0.5" footer="0.5"/>
  <pageSetup scale="93" orientation="portrait" useFirstPageNumber="1" r:id="rId1"/>
  <headerFooter alignWithMargins="0">
    <oddHeader>&amp;LABB Inc.
Drive Services&amp;C&amp;"Arial,Bold"&amp;14NA&amp;RSpares Proposal
Basic Information</oddHeader>
    <oddFooter>&amp;L&amp;F!&amp;A&amp;CPage &amp;P of &amp;N.&amp;R&amp;T &amp;D</oddFooter>
  </headerFooter>
  <rowBreaks count="1" manualBreakCount="1">
    <brk id="67" max="1" man="1"/>
  </rowBreaks>
  <drawing r:id="rId2"/>
  <legacyDrawing r:id="rId3"/>
  <controls>
    <mc:AlternateContent xmlns:mc="http://schemas.openxmlformats.org/markup-compatibility/2006">
      <mc:Choice Requires="x14">
        <control shapeId="68609" r:id="rId4" name="CommandButton1">
          <controlPr defaultSize="0" print="0" autoFill="0" autoLine="0" autoPict="0" r:id="rId5">
            <anchor moveWithCells="1" sizeWithCells="1">
              <from>
                <xdr:col>0</xdr:col>
                <xdr:colOff>666750</xdr:colOff>
                <xdr:row>11</xdr:row>
                <xdr:rowOff>304800</xdr:rowOff>
              </from>
              <to>
                <xdr:col>1</xdr:col>
                <xdr:colOff>1838325</xdr:colOff>
                <xdr:row>11</xdr:row>
                <xdr:rowOff>771525</xdr:rowOff>
              </to>
            </anchor>
          </controlPr>
        </control>
      </mc:Choice>
      <mc:Fallback>
        <control shapeId="68609" r:id="rId4"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18"/>
  <sheetViews>
    <sheetView workbookViewId="0">
      <selection activeCell="B7" sqref="B7"/>
    </sheetView>
  </sheetViews>
  <sheetFormatPr defaultRowHeight="12.75" x14ac:dyDescent="0.2"/>
  <cols>
    <col min="1" max="1" width="35.7109375" style="27" customWidth="1"/>
    <col min="2" max="16384" width="9.140625" style="27"/>
  </cols>
  <sheetData>
    <row r="2" spans="1:12" x14ac:dyDescent="0.2">
      <c r="B2" s="35"/>
      <c r="C2" s="35"/>
      <c r="D2" s="35"/>
      <c r="E2" s="35"/>
      <c r="F2" s="35"/>
      <c r="G2" s="35"/>
      <c r="H2" s="35"/>
    </row>
    <row r="3" spans="1:12" x14ac:dyDescent="0.2">
      <c r="A3" s="1"/>
      <c r="B3" s="1"/>
      <c r="C3" s="2"/>
      <c r="D3" s="2"/>
      <c r="E3" s="2"/>
      <c r="F3" s="2"/>
      <c r="G3" s="2"/>
      <c r="H3" s="36"/>
    </row>
    <row r="4" spans="1:12" ht="25.5" customHeight="1" x14ac:dyDescent="0.2">
      <c r="A4" s="215" t="s">
        <v>11</v>
      </c>
      <c r="B4" s="216"/>
      <c r="C4" s="216"/>
      <c r="D4" s="216"/>
      <c r="E4" s="216"/>
      <c r="F4" s="216"/>
      <c r="G4" s="2"/>
      <c r="H4" s="36"/>
    </row>
    <row r="5" spans="1:12" ht="40.5" customHeight="1" x14ac:dyDescent="0.2">
      <c r="A5" s="6" t="s">
        <v>25</v>
      </c>
      <c r="B5" s="7" t="s">
        <v>26</v>
      </c>
      <c r="C5" s="8" t="s">
        <v>27</v>
      </c>
      <c r="D5" s="8" t="s">
        <v>28</v>
      </c>
      <c r="E5" s="8" t="s">
        <v>29</v>
      </c>
      <c r="F5" s="8" t="s">
        <v>2</v>
      </c>
      <c r="G5" s="11"/>
      <c r="H5" s="37"/>
      <c r="L5" s="37"/>
    </row>
    <row r="6" spans="1:12" x14ac:dyDescent="0.2">
      <c r="A6" s="1" t="s">
        <v>6</v>
      </c>
      <c r="B6" s="4">
        <v>1</v>
      </c>
      <c r="C6" s="4">
        <v>3</v>
      </c>
      <c r="D6" s="4">
        <v>6</v>
      </c>
      <c r="E6" s="4">
        <v>6</v>
      </c>
      <c r="F6" s="4">
        <v>1</v>
      </c>
      <c r="G6" s="11"/>
    </row>
    <row r="7" spans="1:12" x14ac:dyDescent="0.2">
      <c r="A7" s="3" t="s">
        <v>14</v>
      </c>
      <c r="B7" s="5">
        <v>2</v>
      </c>
      <c r="C7" s="4">
        <v>1</v>
      </c>
      <c r="D7" s="4">
        <v>10</v>
      </c>
      <c r="E7" s="4">
        <v>1</v>
      </c>
      <c r="F7" s="4">
        <v>2</v>
      </c>
      <c r="G7" s="11"/>
    </row>
    <row r="8" spans="1:12" x14ac:dyDescent="0.2">
      <c r="A8" s="3" t="s">
        <v>12</v>
      </c>
      <c r="B8" s="4">
        <v>3</v>
      </c>
      <c r="C8" s="4">
        <v>1</v>
      </c>
      <c r="D8" s="4">
        <v>6</v>
      </c>
      <c r="E8" s="4">
        <v>3</v>
      </c>
      <c r="F8" s="4">
        <v>3</v>
      </c>
      <c r="G8" s="11"/>
    </row>
    <row r="9" spans="1:12" x14ac:dyDescent="0.2">
      <c r="A9" s="1" t="s">
        <v>7</v>
      </c>
      <c r="B9" s="5">
        <v>4</v>
      </c>
      <c r="C9" s="4">
        <v>1</v>
      </c>
      <c r="D9" s="4">
        <v>10</v>
      </c>
      <c r="E9" s="4">
        <v>1</v>
      </c>
      <c r="F9" s="4">
        <v>3</v>
      </c>
      <c r="G9" s="11"/>
    </row>
    <row r="10" spans="1:12" x14ac:dyDescent="0.2">
      <c r="A10" s="1" t="s">
        <v>8</v>
      </c>
      <c r="B10" s="4">
        <v>5</v>
      </c>
      <c r="C10" s="4">
        <v>1</v>
      </c>
      <c r="D10" s="4">
        <v>10</v>
      </c>
      <c r="E10" s="4">
        <v>1</v>
      </c>
      <c r="F10" s="4">
        <v>1</v>
      </c>
      <c r="G10" s="11"/>
    </row>
    <row r="11" spans="1:12" x14ac:dyDescent="0.2">
      <c r="A11" s="1" t="s">
        <v>9</v>
      </c>
      <c r="B11" s="5">
        <v>6</v>
      </c>
      <c r="C11" s="4">
        <v>1</v>
      </c>
      <c r="D11" s="4">
        <v>10</v>
      </c>
      <c r="E11" s="4">
        <v>1</v>
      </c>
      <c r="F11" s="4">
        <v>2</v>
      </c>
      <c r="G11" s="11"/>
    </row>
    <row r="12" spans="1:12" x14ac:dyDescent="0.2">
      <c r="A12" s="1" t="s">
        <v>16</v>
      </c>
      <c r="B12" s="5">
        <v>7</v>
      </c>
      <c r="C12" s="4">
        <v>0</v>
      </c>
      <c r="D12" s="4">
        <v>10</v>
      </c>
      <c r="E12" s="4">
        <v>1</v>
      </c>
      <c r="F12" s="4" t="s">
        <v>67</v>
      </c>
      <c r="G12" s="11"/>
    </row>
    <row r="13" spans="1:12" x14ac:dyDescent="0.2">
      <c r="A13" s="3" t="s">
        <v>17</v>
      </c>
      <c r="B13" s="4">
        <v>8</v>
      </c>
      <c r="C13" s="4">
        <v>1</v>
      </c>
      <c r="D13" s="4">
        <v>10</v>
      </c>
      <c r="E13" s="4">
        <v>1</v>
      </c>
      <c r="F13" s="4">
        <v>2</v>
      </c>
      <c r="G13" s="11"/>
    </row>
    <row r="14" spans="1:12" x14ac:dyDescent="0.2">
      <c r="A14" s="3" t="s">
        <v>19</v>
      </c>
      <c r="B14" s="5">
        <v>9</v>
      </c>
      <c r="C14" s="4">
        <v>1</v>
      </c>
      <c r="D14" s="4">
        <v>10</v>
      </c>
      <c r="E14" s="4">
        <v>1</v>
      </c>
      <c r="F14" s="4">
        <v>3</v>
      </c>
      <c r="G14" s="11"/>
    </row>
    <row r="15" spans="1:12" x14ac:dyDescent="0.2">
      <c r="A15" s="1" t="s">
        <v>13</v>
      </c>
      <c r="B15" s="4">
        <v>10</v>
      </c>
      <c r="C15" s="4">
        <v>1</v>
      </c>
      <c r="D15" s="4">
        <v>20</v>
      </c>
      <c r="E15" s="4">
        <v>1</v>
      </c>
      <c r="F15" s="4">
        <v>3</v>
      </c>
      <c r="G15" s="1"/>
      <c r="H15" s="36"/>
      <c r="I15" s="36"/>
      <c r="J15" s="36"/>
    </row>
    <row r="16" spans="1:12" x14ac:dyDescent="0.2">
      <c r="A16" s="1" t="s">
        <v>10</v>
      </c>
      <c r="B16" s="5">
        <v>11</v>
      </c>
      <c r="C16" s="4">
        <v>0</v>
      </c>
      <c r="D16" s="4">
        <v>20</v>
      </c>
      <c r="E16" s="4">
        <v>0</v>
      </c>
      <c r="F16" s="4" t="s">
        <v>66</v>
      </c>
      <c r="G16" s="1"/>
      <c r="H16" s="36"/>
      <c r="I16" s="36"/>
      <c r="J16" s="36"/>
    </row>
    <row r="17" spans="1:7" x14ac:dyDescent="0.2">
      <c r="A17" s="3" t="s">
        <v>15</v>
      </c>
      <c r="B17" s="5">
        <v>12</v>
      </c>
      <c r="C17" s="4">
        <v>0</v>
      </c>
      <c r="D17" s="4">
        <v>10</v>
      </c>
      <c r="E17" s="4">
        <v>0</v>
      </c>
      <c r="F17" s="4" t="s">
        <v>66</v>
      </c>
      <c r="G17" s="11"/>
    </row>
    <row r="18" spans="1:7" x14ac:dyDescent="0.2">
      <c r="A18" s="1"/>
      <c r="B18" s="2"/>
      <c r="C18" s="11"/>
      <c r="D18" s="11"/>
      <c r="E18" s="11"/>
      <c r="F18" s="11"/>
      <c r="G18" s="11"/>
    </row>
  </sheetData>
  <mergeCells count="1">
    <mergeCell ref="A4:F4"/>
  </mergeCells>
  <phoneticPr fontId="0" type="noConversion"/>
  <pageMargins left="0.75" right="0.75" top="1" bottom="1" header="0.5" footer="0.5"/>
  <pageSetup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Instructions</vt:lpstr>
      <vt:lpstr>Important Notice</vt:lpstr>
      <vt:lpstr>ACH550-VCR</vt:lpstr>
      <vt:lpstr>Quote Information</vt:lpstr>
      <vt:lpstr>Recommendation Criteria</vt:lpstr>
      <vt:lpstr>ClientCity</vt:lpstr>
      <vt:lpstr>ClientName</vt:lpstr>
      <vt:lpstr>ClientState</vt:lpstr>
      <vt:lpstr>CoatedBoards</vt:lpstr>
      <vt:lpstr>DriveType</vt:lpstr>
      <vt:lpstr>OfferedBy</vt:lpstr>
      <vt:lpstr>OffererCompany</vt:lpstr>
      <vt:lpstr>OffererDepartment</vt:lpstr>
      <vt:lpstr>'ACH550-VCR'!Print_Area</vt:lpstr>
      <vt:lpstr>Instructions!Print_Area</vt:lpstr>
      <vt:lpstr>'Quote Information'!Print_Area</vt:lpstr>
      <vt:lpstr>'ACH550-VCR'!Print_Titles</vt:lpstr>
      <vt:lpstr>ProjectDescription</vt:lpstr>
      <vt:lpstr>ProposalDate</vt:lpstr>
      <vt:lpstr>ProposalType</vt:lpstr>
      <vt:lpstr>ProposalType1</vt:lpstr>
      <vt:lpstr>RFQNumber</vt:lpstr>
      <vt:lpstr>SparingLevel</vt:lpstr>
      <vt:lpstr>Template</vt:lpstr>
      <vt:lpstr>TheMatrix</vt:lpstr>
    </vt:vector>
  </TitlesOfParts>
  <Company>ABB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Spares Generator</dc:title>
  <dc:subject>ACS550</dc:subject>
  <dc:creator>Dave Schneider</dc:creator>
  <cp:lastModifiedBy>Dave Schneider</cp:lastModifiedBy>
  <cp:lastPrinted>2013-03-13T18:18:13Z</cp:lastPrinted>
  <dcterms:created xsi:type="dcterms:W3CDTF">1998-12-14T07:30:25Z</dcterms:created>
  <dcterms:modified xsi:type="dcterms:W3CDTF">2018-10-26T18:36:53Z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corded by">
    <vt:lpwstr/>
  </property>
</Properties>
</file>